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Oprava balkonů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Oprava balkonů'!$C$128:$K$524</definedName>
    <definedName name="_xlnm.Print_Area" localSheetId="1">'SO01 - Oprava balkonů'!$C$4:$J$76,'SO01 - Oprava balkonů'!$C$82:$J$110,'SO01 - Oprava balkonů'!$C$116:$K$524</definedName>
    <definedName name="_xlnm.Print_Titles" localSheetId="1">'SO01 - Oprava balkonů'!$128:$128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523"/>
  <c r="BH523"/>
  <c r="BG523"/>
  <c r="BE523"/>
  <c r="T523"/>
  <c r="T522"/>
  <c r="R523"/>
  <c r="R522"/>
  <c r="P523"/>
  <c r="P522"/>
  <c r="BK523"/>
  <c r="BK522"/>
  <c r="J522"/>
  <c r="J523"/>
  <c r="BF523"/>
  <c r="J109"/>
  <c r="BI520"/>
  <c r="BH520"/>
  <c r="BG520"/>
  <c r="BE520"/>
  <c r="T520"/>
  <c r="T519"/>
  <c r="T518"/>
  <c r="R520"/>
  <c r="R519"/>
  <c r="R518"/>
  <c r="P520"/>
  <c r="P519"/>
  <c r="P518"/>
  <c r="BK520"/>
  <c r="BK519"/>
  <c r="J519"/>
  <c r="BK518"/>
  <c r="J518"/>
  <c r="J520"/>
  <c r="BF520"/>
  <c r="J108"/>
  <c r="J107"/>
  <c r="BI516"/>
  <c r="BH516"/>
  <c r="BG516"/>
  <c r="BE516"/>
  <c r="T516"/>
  <c r="R516"/>
  <c r="P516"/>
  <c r="BK516"/>
  <c r="J516"/>
  <c r="BF516"/>
  <c r="BI503"/>
  <c r="BH503"/>
  <c r="BG503"/>
  <c r="BE503"/>
  <c r="T503"/>
  <c r="R503"/>
  <c r="P503"/>
  <c r="BK503"/>
  <c r="J503"/>
  <c r="BF503"/>
  <c r="BI501"/>
  <c r="BH501"/>
  <c r="BG501"/>
  <c r="BE501"/>
  <c r="T501"/>
  <c r="R501"/>
  <c r="P501"/>
  <c r="BK501"/>
  <c r="J501"/>
  <c r="BF501"/>
  <c r="BI474"/>
  <c r="BH474"/>
  <c r="BG474"/>
  <c r="BE474"/>
  <c r="T474"/>
  <c r="R474"/>
  <c r="P474"/>
  <c r="BK474"/>
  <c r="J474"/>
  <c r="BF474"/>
  <c r="BI471"/>
  <c r="BH471"/>
  <c r="BG471"/>
  <c r="BE471"/>
  <c r="T471"/>
  <c r="R471"/>
  <c r="P471"/>
  <c r="BK471"/>
  <c r="J471"/>
  <c r="BF471"/>
  <c r="BI458"/>
  <c r="BH458"/>
  <c r="BG458"/>
  <c r="BE458"/>
  <c r="T458"/>
  <c r="R458"/>
  <c r="P458"/>
  <c r="BK458"/>
  <c r="J458"/>
  <c r="BF458"/>
  <c r="BI444"/>
  <c r="BH444"/>
  <c r="BG444"/>
  <c r="BE444"/>
  <c r="T444"/>
  <c r="R444"/>
  <c r="P444"/>
  <c r="BK444"/>
  <c r="J444"/>
  <c r="BF444"/>
  <c r="BI431"/>
  <c r="BH431"/>
  <c r="BG431"/>
  <c r="BE431"/>
  <c r="T431"/>
  <c r="R431"/>
  <c r="P431"/>
  <c r="BK431"/>
  <c r="J431"/>
  <c r="BF431"/>
  <c r="BI418"/>
  <c r="BH418"/>
  <c r="BG418"/>
  <c r="BE418"/>
  <c r="T418"/>
  <c r="R418"/>
  <c r="P418"/>
  <c r="BK418"/>
  <c r="J418"/>
  <c r="BF418"/>
  <c r="BI405"/>
  <c r="BH405"/>
  <c r="BG405"/>
  <c r="BE405"/>
  <c r="T405"/>
  <c r="R405"/>
  <c r="P405"/>
  <c r="BK405"/>
  <c r="J405"/>
  <c r="BF405"/>
  <c r="BI392"/>
  <c r="BH392"/>
  <c r="BG392"/>
  <c r="BE392"/>
  <c r="T392"/>
  <c r="R392"/>
  <c r="P392"/>
  <c r="BK392"/>
  <c r="J392"/>
  <c r="BF392"/>
  <c r="BI389"/>
  <c r="BH389"/>
  <c r="BG389"/>
  <c r="BE389"/>
  <c r="T389"/>
  <c r="R389"/>
  <c r="P389"/>
  <c r="BK389"/>
  <c r="J389"/>
  <c r="BF389"/>
  <c r="BI376"/>
  <c r="BH376"/>
  <c r="BG376"/>
  <c r="BE376"/>
  <c r="T376"/>
  <c r="T375"/>
  <c r="R376"/>
  <c r="R375"/>
  <c r="P376"/>
  <c r="P375"/>
  <c r="BK376"/>
  <c r="BK375"/>
  <c r="J375"/>
  <c r="J376"/>
  <c r="BF376"/>
  <c r="J106"/>
  <c r="BI373"/>
  <c r="BH373"/>
  <c r="BG373"/>
  <c r="BE373"/>
  <c r="T373"/>
  <c r="R373"/>
  <c r="P373"/>
  <c r="BK373"/>
  <c r="J373"/>
  <c r="BF373"/>
  <c r="BI371"/>
  <c r="BH371"/>
  <c r="BG371"/>
  <c r="BE371"/>
  <c r="T371"/>
  <c r="T370"/>
  <c r="R371"/>
  <c r="R370"/>
  <c r="P371"/>
  <c r="P370"/>
  <c r="BK371"/>
  <c r="BK370"/>
  <c r="J370"/>
  <c r="J371"/>
  <c r="BF371"/>
  <c r="J105"/>
  <c r="BI368"/>
  <c r="BH368"/>
  <c r="BG368"/>
  <c r="BE368"/>
  <c r="T368"/>
  <c r="R368"/>
  <c r="P368"/>
  <c r="BK368"/>
  <c r="J368"/>
  <c r="BF368"/>
  <c r="BI355"/>
  <c r="BH355"/>
  <c r="BG355"/>
  <c r="BE355"/>
  <c r="T355"/>
  <c r="T354"/>
  <c r="R355"/>
  <c r="R354"/>
  <c r="P355"/>
  <c r="P354"/>
  <c r="BK355"/>
  <c r="BK354"/>
  <c r="J354"/>
  <c r="J355"/>
  <c r="BF355"/>
  <c r="J104"/>
  <c r="BI352"/>
  <c r="BH352"/>
  <c r="BG352"/>
  <c r="BE352"/>
  <c r="T352"/>
  <c r="R352"/>
  <c r="P352"/>
  <c r="BK352"/>
  <c r="J352"/>
  <c r="BF352"/>
  <c r="BI338"/>
  <c r="BH338"/>
  <c r="BG338"/>
  <c r="BE338"/>
  <c r="T338"/>
  <c r="R338"/>
  <c r="P338"/>
  <c r="BK338"/>
  <c r="J338"/>
  <c r="BF338"/>
  <c r="BI324"/>
  <c r="BH324"/>
  <c r="BG324"/>
  <c r="BE324"/>
  <c r="T324"/>
  <c r="T323"/>
  <c r="T322"/>
  <c r="R324"/>
  <c r="R323"/>
  <c r="R322"/>
  <c r="P324"/>
  <c r="P323"/>
  <c r="P322"/>
  <c r="BK324"/>
  <c r="BK323"/>
  <c r="J323"/>
  <c r="BK322"/>
  <c r="J322"/>
  <c r="J324"/>
  <c r="BF324"/>
  <c r="J103"/>
  <c r="J102"/>
  <c r="BI320"/>
  <c r="BH320"/>
  <c r="BG320"/>
  <c r="BE320"/>
  <c r="T320"/>
  <c r="T319"/>
  <c r="R320"/>
  <c r="R319"/>
  <c r="P320"/>
  <c r="P319"/>
  <c r="BK320"/>
  <c r="BK319"/>
  <c r="J319"/>
  <c r="J320"/>
  <c r="BF320"/>
  <c r="J101"/>
  <c r="BI317"/>
  <c r="BH317"/>
  <c r="BG317"/>
  <c r="BE317"/>
  <c r="T317"/>
  <c r="R317"/>
  <c r="P317"/>
  <c r="BK317"/>
  <c r="J317"/>
  <c r="BF317"/>
  <c r="BI315"/>
  <c r="BH315"/>
  <c r="BG315"/>
  <c r="BE315"/>
  <c r="T315"/>
  <c r="R315"/>
  <c r="P315"/>
  <c r="BK315"/>
  <c r="J315"/>
  <c r="BF315"/>
  <c r="BI313"/>
  <c r="BH313"/>
  <c r="BG313"/>
  <c r="BE313"/>
  <c r="T313"/>
  <c r="R313"/>
  <c r="P313"/>
  <c r="BK313"/>
  <c r="J313"/>
  <c r="BF313"/>
  <c r="BI311"/>
  <c r="BH311"/>
  <c r="BG311"/>
  <c r="BE311"/>
  <c r="T311"/>
  <c r="T310"/>
  <c r="R311"/>
  <c r="R310"/>
  <c r="P311"/>
  <c r="P310"/>
  <c r="BK311"/>
  <c r="BK310"/>
  <c r="J310"/>
  <c r="J311"/>
  <c r="BF311"/>
  <c r="J100"/>
  <c r="BI297"/>
  <c r="BH297"/>
  <c r="BG297"/>
  <c r="BE297"/>
  <c r="T297"/>
  <c r="R297"/>
  <c r="P297"/>
  <c r="BK297"/>
  <c r="J297"/>
  <c r="BF297"/>
  <c r="BI284"/>
  <c r="BH284"/>
  <c r="BG284"/>
  <c r="BE284"/>
  <c r="T284"/>
  <c r="R284"/>
  <c r="P284"/>
  <c r="BK284"/>
  <c r="J284"/>
  <c r="BF284"/>
  <c r="BI271"/>
  <c r="BH271"/>
  <c r="BG271"/>
  <c r="BE271"/>
  <c r="T271"/>
  <c r="R271"/>
  <c r="P271"/>
  <c r="BK271"/>
  <c r="J271"/>
  <c r="BF271"/>
  <c r="BI269"/>
  <c r="BH269"/>
  <c r="BG269"/>
  <c r="BE269"/>
  <c r="T269"/>
  <c r="R269"/>
  <c r="P269"/>
  <c r="BK269"/>
  <c r="J269"/>
  <c r="BF269"/>
  <c r="BI266"/>
  <c r="BH266"/>
  <c r="BG266"/>
  <c r="BE266"/>
  <c r="T266"/>
  <c r="R266"/>
  <c r="P266"/>
  <c r="BK266"/>
  <c r="J266"/>
  <c r="BF266"/>
  <c r="BI263"/>
  <c r="BH263"/>
  <c r="BG263"/>
  <c r="BE263"/>
  <c r="T263"/>
  <c r="R263"/>
  <c r="P263"/>
  <c r="BK263"/>
  <c r="J263"/>
  <c r="BF263"/>
  <c r="BI261"/>
  <c r="BH261"/>
  <c r="BG261"/>
  <c r="BE261"/>
  <c r="T261"/>
  <c r="R261"/>
  <c r="P261"/>
  <c r="BK261"/>
  <c r="J261"/>
  <c r="BF261"/>
  <c r="BI258"/>
  <c r="BH258"/>
  <c r="BG258"/>
  <c r="BE258"/>
  <c r="T258"/>
  <c r="R258"/>
  <c r="P258"/>
  <c r="BK258"/>
  <c r="J258"/>
  <c r="BF258"/>
  <c r="BI256"/>
  <c r="BH256"/>
  <c r="BG256"/>
  <c r="BE256"/>
  <c r="T256"/>
  <c r="R256"/>
  <c r="P256"/>
  <c r="BK256"/>
  <c r="J256"/>
  <c r="BF256"/>
  <c r="BI254"/>
  <c r="BH254"/>
  <c r="BG254"/>
  <c r="BE254"/>
  <c r="T254"/>
  <c r="R254"/>
  <c r="P254"/>
  <c r="BK254"/>
  <c r="J254"/>
  <c r="BF254"/>
  <c r="BI251"/>
  <c r="BH251"/>
  <c r="BG251"/>
  <c r="BE251"/>
  <c r="T251"/>
  <c r="R251"/>
  <c r="P251"/>
  <c r="BK251"/>
  <c r="J251"/>
  <c r="BF251"/>
  <c r="BI238"/>
  <c r="BH238"/>
  <c r="BG238"/>
  <c r="BE238"/>
  <c r="T238"/>
  <c r="T237"/>
  <c r="R238"/>
  <c r="R237"/>
  <c r="P238"/>
  <c r="P237"/>
  <c r="BK238"/>
  <c r="BK237"/>
  <c r="J237"/>
  <c r="J238"/>
  <c r="BF238"/>
  <c r="J99"/>
  <c r="BI224"/>
  <c r="BH224"/>
  <c r="BG224"/>
  <c r="BE224"/>
  <c r="T224"/>
  <c r="R224"/>
  <c r="P224"/>
  <c r="BK224"/>
  <c r="J224"/>
  <c r="BF224"/>
  <c r="BI211"/>
  <c r="BH211"/>
  <c r="BG211"/>
  <c r="BE211"/>
  <c r="T211"/>
  <c r="R211"/>
  <c r="P211"/>
  <c r="BK211"/>
  <c r="J211"/>
  <c r="BF211"/>
  <c r="BI198"/>
  <c r="BH198"/>
  <c r="BG198"/>
  <c r="BE198"/>
  <c r="T198"/>
  <c r="R198"/>
  <c r="P198"/>
  <c r="BK198"/>
  <c r="J198"/>
  <c r="BF198"/>
  <c r="BI185"/>
  <c r="BH185"/>
  <c r="BG185"/>
  <c r="BE185"/>
  <c r="T185"/>
  <c r="R185"/>
  <c r="P185"/>
  <c r="BK185"/>
  <c r="J185"/>
  <c r="BF185"/>
  <c r="BI172"/>
  <c r="BH172"/>
  <c r="BG172"/>
  <c r="BE172"/>
  <c r="T172"/>
  <c r="R172"/>
  <c r="P172"/>
  <c r="BK172"/>
  <c r="J172"/>
  <c r="BF172"/>
  <c r="BI158"/>
  <c r="BH158"/>
  <c r="BG158"/>
  <c r="BE158"/>
  <c r="T158"/>
  <c r="R158"/>
  <c r="P158"/>
  <c r="BK158"/>
  <c r="J158"/>
  <c r="BF158"/>
  <c r="BI145"/>
  <c r="BH145"/>
  <c r="BG145"/>
  <c r="BE145"/>
  <c r="T145"/>
  <c r="R145"/>
  <c r="P145"/>
  <c r="BK145"/>
  <c r="J145"/>
  <c r="BF145"/>
  <c r="BI132"/>
  <c r="F37"/>
  <c i="1" r="BD95"/>
  <c i="2" r="BH132"/>
  <c r="F36"/>
  <c i="1" r="BC95"/>
  <c i="2" r="BG132"/>
  <c r="F35"/>
  <c i="1" r="BB95"/>
  <c i="2" r="BE132"/>
  <c r="J33"/>
  <c i="1" r="AV95"/>
  <c i="2" r="F33"/>
  <c i="1" r="AZ95"/>
  <c i="2" r="T132"/>
  <c r="T131"/>
  <c r="T130"/>
  <c r="T129"/>
  <c r="R132"/>
  <c r="R131"/>
  <c r="R130"/>
  <c r="R129"/>
  <c r="P132"/>
  <c r="P131"/>
  <c r="P130"/>
  <c r="P129"/>
  <c i="1" r="AU95"/>
  <c i="2" r="BK132"/>
  <c r="BK131"/>
  <c r="J131"/>
  <c r="BK130"/>
  <c r="J130"/>
  <c r="BK129"/>
  <c r="J129"/>
  <c r="J96"/>
  <c r="J30"/>
  <c i="1" r="AG95"/>
  <c i="2" r="J132"/>
  <c r="BF132"/>
  <c r="J34"/>
  <c i="1" r="AW95"/>
  <c i="2" r="F34"/>
  <c i="1" r="BA95"/>
  <c i="2" r="J98"/>
  <c r="J97"/>
  <c r="J126"/>
  <c r="J125"/>
  <c r="F125"/>
  <c r="F123"/>
  <c r="E121"/>
  <c r="J92"/>
  <c r="J91"/>
  <c r="F91"/>
  <c r="F89"/>
  <c r="E87"/>
  <c r="J39"/>
  <c r="J18"/>
  <c r="E18"/>
  <c r="F126"/>
  <c r="F92"/>
  <c r="J17"/>
  <c r="J12"/>
  <c r="J123"/>
  <c r="J89"/>
  <c r="E7"/>
  <c r="E11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<sst xmlns="http://schemas.openxmlformats.org/spreadsheetml/2006/main">
  <si>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</si>
  <si>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</si>
  <si>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</si>
  <si>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</si>
  <si>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</si>
  <si>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{e1aad8ba-e3c1-49f1-8358-e285d586475c}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</si>
  <si>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</si>
  <si>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</si>
  <si>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</si>
  <si>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</si>
  <si>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</si>
  <si>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</si>
  <si>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</si>
  <si>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</si>
  <si>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</si>
  <si>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</si>
  <si>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</si>
  <si>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balkonů v bytovém domě na ul. Masarykova č.p. 2319, Frýdek</t>
  </si>
  <si>
    <t>KSO:</t>
  </si>
  <si>
    <t>CC-CZ:</t>
  </si>
  <si>
    <t>Místo:</t>
  </si>
  <si>
    <t xml:space="preserve"> </t>
  </si>
  <si>
    <t>Datum:</t>
  </si>
  <si>
    <t>9. 9. 2019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</si>
  <si>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</si>
  <si>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</si>
  <si>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</si>
  <si>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</si>
  <si>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</si>
  <si>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</si>
  <si>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</si>
  <si>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</si>
  <si>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</si>
  <si>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</si>
  <si>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</si>
  <si>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</si>
  <si>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</si>
  <si>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</si>
  <si>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>Ing. Jana Koběrská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</si>
  <si>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</si>
  <si>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</si>
  <si>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</si>
  <si>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</si>
  <si>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</si>
  <si>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</si>
  <si>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</si>
  <si>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</si>
  <si>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</si>
  <si>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</si>
  <si>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</si>
  <si>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</si>
  <si>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</si>
  <si>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</si>
  <si>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</si>
  <si>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</si>
  <si>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</si>
  <si>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</si>
  <si>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</si>
  <si>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</si>
  <si>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</si>
  <si>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</si>
  <si>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</si>
  <si>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</si>
  <si>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</si>
  <si>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</si>
  <si>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</si>
  <si>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</si>
  <si>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</si>
  <si>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</si>
  <si>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</si>
  <si>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</si>
  <si>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</si>
  <si>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</si>
  <si>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</si>
  <si>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</si>
  <si>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</si>
  <si>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</si>
  <si>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</si>
  <si>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</si>
  <si>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</si>
  <si>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</si>
  <si>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</si>
  <si>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</si>
  <si>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</si>
  <si>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</si>
  <si>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</si>
  <si>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Oprava balkonů</t>
  </si>
  <si>
    <t>STA</t>
  </si>
  <si>
    <t>1</t>
  </si>
  <si>
    <t>{6b60c151-ab7f-42eb-a18d-1b1c2b9b0c85}</t>
  </si>
  <si>
    <t>KRYCÍ LIST SOUPISU PRACÍ</t>
  </si>
  <si>
    <t>Objekt:</t>
  </si>
  <si>
    <t>SO01 - Oprava balkonů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</si>
  <si>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</si>
  <si>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</si>
  <si>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</si>
  <si>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</si>
  <si>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</si>
  <si>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</si>
  <si>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</si>
  <si>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</si>
  <si>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</si>
  <si>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</si>
  <si>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</si>
  <si>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</si>
  <si>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</si>
  <si>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</si>
  <si>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771 - Podlahy z dlaždic</t>
  </si>
  <si>
    <t>VRN - Vedlejší rozpočtové náklady</t>
  </si>
  <si>
    <t xml:space="preserve">    VRN3 - Zařízení staveniště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</si>
  <si>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</si>
  <si>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</si>
  <si>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</si>
  <si>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</si>
  <si>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</si>
  <si>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</si>
  <si>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</si>
  <si>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</si>
  <si>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</si>
  <si>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</si>
  <si>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</si>
  <si>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</si>
  <si>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</si>
  <si>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</si>
  <si>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</si>
  <si>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</si>
  <si>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</si>
  <si>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</si>
  <si>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</si>
  <si>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</si>
  <si>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621325109</t>
  </si>
  <si>
    <t>Oprava vnější vápenocementové hladké omítky složitosti 1 podhledů v rozsahu do 100%</t>
  </si>
  <si>
    <t>m2</t>
  </si>
  <si>
    <t>CS ÚRS 2019 01</t>
  </si>
  <si>
    <t>4</t>
  </si>
  <si>
    <t>2</t>
  </si>
  <si>
    <t>2113642317</t>
  </si>
  <si>
    <t>PP</t>
  </si>
  <si>
    <t>Oprava vápenocementové omítky vnějších ploch stupně členitosti 1 hladké podhledů, v rozsahu opravované plochy přes 80 do 100%</t>
  </si>
  <si>
    <t>VV</t>
  </si>
  <si>
    <t>B1</t>
  </si>
  <si>
    <t>0,15*(2,66+2*0,72)*3</t>
  </si>
  <si>
    <t>B2</t>
  </si>
  <si>
    <t>0,15*(2,38+2*0,72)*1</t>
  </si>
  <si>
    <t>B3</t>
  </si>
  <si>
    <t>0,15*(2,46+2*0,72)*3</t>
  </si>
  <si>
    <t>B4</t>
  </si>
  <si>
    <t>B5</t>
  </si>
  <si>
    <t>Součet</t>
  </si>
  <si>
    <t>632450RC11</t>
  </si>
  <si>
    <t>Vyrovnávací cementový potěr tl do 20 mm ze suchých směsí - montáž</t>
  </si>
  <si>
    <t>1776290193</t>
  </si>
  <si>
    <t>2,66*0,72*3</t>
  </si>
  <si>
    <t>2,38*0,72*1</t>
  </si>
  <si>
    <t>2,46*0,72*3</t>
  </si>
  <si>
    <t>3</t>
  </si>
  <si>
    <t>M</t>
  </si>
  <si>
    <t>WEB585BP40425</t>
  </si>
  <si>
    <t>Jednosložková cementová podlahová hmota vyztužená vláknem, např. weberbat.balkonový potěr</t>
  </si>
  <si>
    <t>m3</t>
  </si>
  <si>
    <t>8</t>
  </si>
  <si>
    <t>-95048719</t>
  </si>
  <si>
    <t>20,234*0,02 'Přepočtené koeficientem množství</t>
  </si>
  <si>
    <t>632681RC1</t>
  </si>
  <si>
    <t>Vyspravení betonových podlah opravnou hmotou v tl.10mm</t>
  </si>
  <si>
    <t>905848910</t>
  </si>
  <si>
    <t>5</t>
  </si>
  <si>
    <t>WEB585OH10120</t>
  </si>
  <si>
    <t>Jednosložková opravná a vyrovnávací hmota na bázi cementu a modifikujících přísad pro INT a EXT využití, např. weber.bat</t>
  </si>
  <si>
    <t>866298305</t>
  </si>
  <si>
    <t>2,66*0,72*3*0,01</t>
  </si>
  <si>
    <t>2,38*0,72*1*0,01</t>
  </si>
  <si>
    <t>2,46*0,72*3*0,01</t>
  </si>
  <si>
    <t>632902211</t>
  </si>
  <si>
    <t>Příprava zatvrdlého povrchu betonových mazanin pro cementový potěr cementovým mlékem s přísadou</t>
  </si>
  <si>
    <t>320877166</t>
  </si>
  <si>
    <t xml:space="preserve">Příprava zatvrdlého povrchu betonových mazanin  pro cementový potěr cementovým mlékem s přísadou</t>
  </si>
  <si>
    <t>7</t>
  </si>
  <si>
    <t>634111113</t>
  </si>
  <si>
    <t>Obvodová dilatace pružnou těsnicí páskou mezi stěnou a mazaninou nebo potěrem v 80 mm</t>
  </si>
  <si>
    <t>m</t>
  </si>
  <si>
    <t>2117885366</t>
  </si>
  <si>
    <t>Obvodová dilatace mezi stěnou a mazaninou nebo potěrem pružnou těsnicí páskou na bázi syntetického kaučuku výšky 80 mm</t>
  </si>
  <si>
    <t>2,66*3</t>
  </si>
  <si>
    <t>2,38*1</t>
  </si>
  <si>
    <t>2,46*3</t>
  </si>
  <si>
    <t>634111RC1</t>
  </si>
  <si>
    <t xml:space="preserve">Dodávka a montáž těsnícího bandážního pásu do prostor se stálou vlhkostí  - např. weber BE14</t>
  </si>
  <si>
    <t>1535899915</t>
  </si>
  <si>
    <t>9</t>
  </si>
  <si>
    <t>Ostatní konstrukce a práce, bourání</t>
  </si>
  <si>
    <t>941211112</t>
  </si>
  <si>
    <t>Montáž lešení řadového rámového lehkého zatížení do 200 kg/m2 š do 0,9 m v do 25 m</t>
  </si>
  <si>
    <t>-371786646</t>
  </si>
  <si>
    <t xml:space="preserve">Montáž lešení řadového rámového lehkého pracovního s podlahami  s provozním zatížením tř. 3 do 200 kg/m2 šířky tř. SW06 přes 0,6 do 0,9 m, výšky přes 10 do 25 m</t>
  </si>
  <si>
    <t>(3,5+4*3,0)*(2,66+2*(0,72+1,2))</t>
  </si>
  <si>
    <t>(3,5+3*3,0)*(2,38+2*(0,72+1,2))</t>
  </si>
  <si>
    <t>(3,5+4*3,0)*(2,46+2*(0,72+1,2))</t>
  </si>
  <si>
    <t>10</t>
  </si>
  <si>
    <t>941211211</t>
  </si>
  <si>
    <t>Příplatek k lešení řadovému rámovému lehkému š 0,9 m v do 25 m za první a ZKD den použití - 30dní</t>
  </si>
  <si>
    <t>205621676</t>
  </si>
  <si>
    <t xml:space="preserve">Montáž lešení řadového rámového lehkého pracovního s podlahami  s provozním zatížením tř. 3 do 200 kg/m2 Příplatek za první a každý další den použití lešení k ceně -1111 nebo -1112</t>
  </si>
  <si>
    <t>454,65*30 'Přepočtené koeficientem množství</t>
  </si>
  <si>
    <t>11</t>
  </si>
  <si>
    <t>941211812</t>
  </si>
  <si>
    <t>Demontáž lešení řadového rámového lehkého zatížení do 200 kg/m2 š do 0,9 m v do 25 m</t>
  </si>
  <si>
    <t>1413448916</t>
  </si>
  <si>
    <t xml:space="preserve">Demontáž lešení řadového rámového lehkého pracovního  s provozním zatížením tř. 3 do 200 kg/m2 šířky tř. SW06 přes 0,6 do 0,9 m, výšky přes 10 do 25 m</t>
  </si>
  <si>
    <t>12</t>
  </si>
  <si>
    <t>944511111</t>
  </si>
  <si>
    <t>Montáž ochranné sítě z textilie z umělých vláken</t>
  </si>
  <si>
    <t>579624428</t>
  </si>
  <si>
    <t xml:space="preserve">Montáž ochranné sítě  zavěšené na konstrukci lešení z textilie z umělých vláken</t>
  </si>
  <si>
    <t>13</t>
  </si>
  <si>
    <t>944511211</t>
  </si>
  <si>
    <t>Příplatek k ochranné síti za první a ZKD den použití - předpoklad 30dní</t>
  </si>
  <si>
    <t>1582326204</t>
  </si>
  <si>
    <t xml:space="preserve">Montáž ochranné sítě  Příplatek za první a každý další den použití sítě k ceně -1111</t>
  </si>
  <si>
    <t>14</t>
  </si>
  <si>
    <t>944511811</t>
  </si>
  <si>
    <t>Demontáž ochranné sítě z textilie z umělých vláken</t>
  </si>
  <si>
    <t>1033735092</t>
  </si>
  <si>
    <t xml:space="preserve">Demontáž ochranné sítě  zavěšené na konstrukci lešení z textilie z umělých vláken</t>
  </si>
  <si>
    <t>944711112</t>
  </si>
  <si>
    <t>Montáž záchytné stříšky š do 2 m</t>
  </si>
  <si>
    <t>-621057916</t>
  </si>
  <si>
    <t xml:space="preserve">Montáž záchytné stříšky  zřizované současně s lehkým nebo těžkým lešením, šířky přes 1,5 do 2,0 m</t>
  </si>
  <si>
    <t>2,5*2</t>
  </si>
  <si>
    <t>16</t>
  </si>
  <si>
    <t>944711212</t>
  </si>
  <si>
    <t>Příplatek k záchytné stříšce š do 2 m za první a ZKD den použití - 30dní</t>
  </si>
  <si>
    <t>-852895385</t>
  </si>
  <si>
    <t xml:space="preserve">Montáž záchytné stříšky  Příplatek za první a každý další den použití záchytné stříšky k ceně -1112</t>
  </si>
  <si>
    <t>5*30 'Přepočtené koeficientem množství</t>
  </si>
  <si>
    <t>17</t>
  </si>
  <si>
    <t>944711812</t>
  </si>
  <si>
    <t>Demontáž záchytné stříšky š do 2 m</t>
  </si>
  <si>
    <t>-643166308</t>
  </si>
  <si>
    <t xml:space="preserve">Demontáž záchytné stříšky  zřizované současně s lehkým nebo těžkým lešením, šířky přes 1,5 do 2,0 m</t>
  </si>
  <si>
    <t>18</t>
  </si>
  <si>
    <t>965045112</t>
  </si>
  <si>
    <t>Bourání potěrů cementových nebo pískocementových tl do 50 mm pl do 4 m2</t>
  </si>
  <si>
    <t>-107790399</t>
  </si>
  <si>
    <t>Bourání potěrů tl. do 50 mm cementových nebo pískocementových, plochy do 4 m2</t>
  </si>
  <si>
    <t>19</t>
  </si>
  <si>
    <t>965081313</t>
  </si>
  <si>
    <t>Bourání podlah z dlaždic betonových, teracových nebo čedičových tl do 20 mm plochy přes 1 m2</t>
  </si>
  <si>
    <t>78594700</t>
  </si>
  <si>
    <t>Bourání podlah z dlaždic bez podkladního lože nebo mazaniny, s jakoukoliv výplní spár betonových, teracových nebo čedičových tl. do 20 mm, plochy přes 1 m2</t>
  </si>
  <si>
    <t>20</t>
  </si>
  <si>
    <t>978071261</t>
  </si>
  <si>
    <t>Otlučení omítky a odstranění izolace z lepenky vodorovné pl přes 1 m2</t>
  </si>
  <si>
    <t>1942630084</t>
  </si>
  <si>
    <t xml:space="preserve">Odsekání omítky (včetně podkladní) a odstranění tepelné nebo vodotěsné izolace  lepenkové vodorovné, plochy přes 1 m2</t>
  </si>
  <si>
    <t>997</t>
  </si>
  <si>
    <t>Přesun sutě</t>
  </si>
  <si>
    <t>997013214</t>
  </si>
  <si>
    <t>Vnitrostaveništní doprava suti a vybouraných hmot pro budovy v do 15 m ručně</t>
  </si>
  <si>
    <t>t</t>
  </si>
  <si>
    <t>119833093</t>
  </si>
  <si>
    <t xml:space="preserve">Vnitrostaveništní doprava suti a vybouraných hmot  vodorovně do 50 m svisle ručně (nošením po schodech) pro budovy a haly výšky přes 12 do 15 m</t>
  </si>
  <si>
    <t>22</t>
  </si>
  <si>
    <t>997013501</t>
  </si>
  <si>
    <t>Odvoz suti a vybouraných hmot na skládku nebo meziskládku do 1 km se složením</t>
  </si>
  <si>
    <t>2016249120</t>
  </si>
  <si>
    <t xml:space="preserve">Odvoz suti a vybouraných hmot na skládku nebo meziskládku  se složením, na vzdálenost do 1 km</t>
  </si>
  <si>
    <t>23</t>
  </si>
  <si>
    <t>997013509</t>
  </si>
  <si>
    <t>Příplatek k odvozu suti a vybouraných hmot na skládku ZKD 1 km přes 1 km</t>
  </si>
  <si>
    <t>-1680661561</t>
  </si>
  <si>
    <t xml:space="preserve">Odvoz suti a vybouraných hmot na skládku nebo meziskládku  se složením, na vzdálenost Příplatek k ceně za každý další i započatý 1 km přes 1 km</t>
  </si>
  <si>
    <t>24</t>
  </si>
  <si>
    <t>997013831</t>
  </si>
  <si>
    <t>Poplatek za uložení na skládce (skládkovné) stavebního odpadu směsného kód odpadu 170 904</t>
  </si>
  <si>
    <t>36796609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</si>
  <si>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</si>
  <si>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</si>
  <si>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</si>
  <si>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25</t>
  </si>
  <si>
    <t>998018003</t>
  </si>
  <si>
    <t>Přesun hmot ruční pro budovy v do 24 m</t>
  </si>
  <si>
    <t>998046399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</si>
  <si>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</si>
  <si>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</si>
  <si>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</si>
  <si>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</si>
  <si>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</si>
  <si>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26</t>
  </si>
  <si>
    <t>711493112</t>
  </si>
  <si>
    <t>Izolace proti podpovrchové a tlakové vodě vodorovná těsnicí stěrkou jednosložkovou na bázi cementu</t>
  </si>
  <si>
    <t>-1870828598</t>
  </si>
  <si>
    <t>Izolace proti podpovrchové a tlakové vodě - ostatní na ploše vodorovné V jednosložkovou na bázi cementu</t>
  </si>
  <si>
    <t>20,234*2 'Přepočtené koeficientem množství</t>
  </si>
  <si>
    <t>27</t>
  </si>
  <si>
    <t>711493122</t>
  </si>
  <si>
    <t>Izolace proti podpovrchové a tlakové vodě svislá těsnicí stěrkou jednosložkovou na bázi cementu</t>
  </si>
  <si>
    <t>2082673369</t>
  </si>
  <si>
    <t>Izolace proti podpovrchové a tlakové vodě - ostatní na ploše svislé S jednosložkovou na bázi cementu</t>
  </si>
  <si>
    <t>2,66*3*0,1</t>
  </si>
  <si>
    <t>2,38*1*0,1</t>
  </si>
  <si>
    <t>2,46*3*0,1</t>
  </si>
  <si>
    <t>2,81*2 'Přepočtené koeficientem množství</t>
  </si>
  <si>
    <t>28</t>
  </si>
  <si>
    <t>998711203</t>
  </si>
  <si>
    <t>Přesun hmot procentní pro izolace proti vodě, vlhkosti a plynům v objektech v do 60 m</t>
  </si>
  <si>
    <t>%</t>
  </si>
  <si>
    <t>2140070763</t>
  </si>
  <si>
    <t xml:space="preserve">Přesun hmot pro izolace proti vodě, vlhkosti a plynům  stanovený procentní sazbou (%) z ceny vodorovná dopravní vzdálenost do 50 m v objektech výšky přes 12 do 60 m</t>
  </si>
  <si>
    <t>764</t>
  </si>
  <si>
    <t>Konstrukce klempířské</t>
  </si>
  <si>
    <t>29</t>
  </si>
  <si>
    <t>764002861</t>
  </si>
  <si>
    <t>Demontáž oplechování říms a ozdobných prvků do suti</t>
  </si>
  <si>
    <t>899681822</t>
  </si>
  <si>
    <t>Demontáž klempířských konstrukcí oplechování říms do suti</t>
  </si>
  <si>
    <t>(2,66+2*0,72)*3</t>
  </si>
  <si>
    <t>(2,38+2*0,72)*1</t>
  </si>
  <si>
    <t>(2,46+2*0,72)*3</t>
  </si>
  <si>
    <t>30</t>
  </si>
  <si>
    <t>998764203</t>
  </si>
  <si>
    <t>Přesun hmot procentní pro konstrukce klempířské v objektech v do 24 m</t>
  </si>
  <si>
    <t>1748245156</t>
  </si>
  <si>
    <t>Přesun hmot pro konstrukce klempířské stanovený procentní sazbou (%) z ceny vodorovná dopravní vzdálenost do 50 m v objektech výšky přes 12 do 24 m</t>
  </si>
  <si>
    <t>767</t>
  </si>
  <si>
    <t>Konstrukce zámečnické</t>
  </si>
  <si>
    <t>31</t>
  </si>
  <si>
    <t>767162RC1</t>
  </si>
  <si>
    <t xml:space="preserve">Oprava stávajícího zábradlí - očíštění, odstranění degradovaných nátěrů, nový nátěr samozákladující antikorozní barvou, vyztužení a utěsnění dle specifikace PD </t>
  </si>
  <si>
    <t>74747536</t>
  </si>
  <si>
    <t>32</t>
  </si>
  <si>
    <t>767162RC2</t>
  </si>
  <si>
    <t>Těsnění kotvení zábradlí tmelem na bázi MS polymeru - např. weber.color POLY - viz specifikace PD</t>
  </si>
  <si>
    <t>soub</t>
  </si>
  <si>
    <t>-752344966</t>
  </si>
  <si>
    <t>771</t>
  </si>
  <si>
    <t>Podlahy z dlaždic</t>
  </si>
  <si>
    <t>33</t>
  </si>
  <si>
    <t>771161012</t>
  </si>
  <si>
    <t>Montáž profilu dilatační spáry koutové bez izolace dlažeb</t>
  </si>
  <si>
    <t>-2002400719</t>
  </si>
  <si>
    <t>Příprava podkladu před provedením dlažby montáž profilu dilatační spáry koutové (při styku podlahy se stěnou)</t>
  </si>
  <si>
    <t>34</t>
  </si>
  <si>
    <t>SCS.EKEU8O7G</t>
  </si>
  <si>
    <t>např. Schlüter-DILEX-EKE 2,5m</t>
  </si>
  <si>
    <t>-1062267505</t>
  </si>
  <si>
    <t>28,1*1,1 'Přepočtené koeficientem množství</t>
  </si>
  <si>
    <t>35</t>
  </si>
  <si>
    <t>771161023</t>
  </si>
  <si>
    <t>Montáž profilu ukončujícího pro balkony a terasy</t>
  </si>
  <si>
    <t>468014894</t>
  </si>
  <si>
    <t>Příprava podkladu před provedením dlažby montáž profilu ukončujícího profilu pro balkony a terasy</t>
  </si>
  <si>
    <t>36</t>
  </si>
  <si>
    <t>WEB5908521</t>
  </si>
  <si>
    <t>Balkonový profil Al přímý - l 2,5m</t>
  </si>
  <si>
    <t>946023073</t>
  </si>
  <si>
    <t>37</t>
  </si>
  <si>
    <t>WEB5908521R</t>
  </si>
  <si>
    <t>Balkonový profil Al rohový 125x125mm</t>
  </si>
  <si>
    <t>kus</t>
  </si>
  <si>
    <t>207637016</t>
  </si>
  <si>
    <t>2*3</t>
  </si>
  <si>
    <t>2*1</t>
  </si>
  <si>
    <t>38</t>
  </si>
  <si>
    <t>771474113</t>
  </si>
  <si>
    <t>Montáž soklů z dlaždic keramických rovných flexibilní lepidlo v do 120 mm</t>
  </si>
  <si>
    <t>-100388121</t>
  </si>
  <si>
    <t>Montáž soklů z dlaždic keramických lepených flexibilním lepidlem rovných, výšky přes 90 do 120 mm</t>
  </si>
  <si>
    <t>39</t>
  </si>
  <si>
    <t>59761427</t>
  </si>
  <si>
    <t>dlažba keramická slinutá hladká do interiéru i exteriéru pro vysoké mechanické namáhání přes 85 do 100ks/m2</t>
  </si>
  <si>
    <t>-1011278424</t>
  </si>
  <si>
    <t>2,81*1,1 'Přepočtené koeficientem množství</t>
  </si>
  <si>
    <t>40</t>
  </si>
  <si>
    <t>771574266</t>
  </si>
  <si>
    <t>Montáž podlah keramických pro mechanické zatížení protiskluzných lepených flexibilním lepidlem do 25 ks/m2</t>
  </si>
  <si>
    <t>370395806</t>
  </si>
  <si>
    <t>Montáž podlah z dlaždic keramických lepených flexibilním lepidlem maloformátových pro vysoké mechanické zatížení protiskluzných nebo reliéfních (bezbariérových) přes 22 do 25 ks/m2</t>
  </si>
  <si>
    <t>41</t>
  </si>
  <si>
    <t>59761406</t>
  </si>
  <si>
    <t>dlažba keramická slinutá protiskluzná do interiéru i exteriéru pro vysoké mechanické namáhání přes 22 do 25ks/m2</t>
  </si>
  <si>
    <t>-615794446</t>
  </si>
  <si>
    <t>20,234*1,1 'Přepočtené koeficientem množství</t>
  </si>
  <si>
    <t>42</t>
  </si>
  <si>
    <t>771591185</t>
  </si>
  <si>
    <t>Podlahy pracnější řezání keramických dlaždic rovné</t>
  </si>
  <si>
    <t>42723426</t>
  </si>
  <si>
    <t>Podlahy - dokončovací práce pracnější řezání dlaždic keramických rovné</t>
  </si>
  <si>
    <t>Sokl</t>
  </si>
  <si>
    <t>1*3</t>
  </si>
  <si>
    <t>1*1</t>
  </si>
  <si>
    <t>Mezisoučet</t>
  </si>
  <si>
    <t>Podlaha</t>
  </si>
  <si>
    <t>(1*4+14*1)*3</t>
  </si>
  <si>
    <t>(1*4+12*1)*1</t>
  </si>
  <si>
    <t>(1*4+13*1)*3</t>
  </si>
  <si>
    <t>43</t>
  </si>
  <si>
    <t>771591237</t>
  </si>
  <si>
    <t>Montáž těsnícího pásu pro styčné nebo dilatační spáry</t>
  </si>
  <si>
    <t>1750711307</t>
  </si>
  <si>
    <t>Izolace podlahy pod dlažbu montáž těsnícího pásu pro styčné nebo dilatační spáry</t>
  </si>
  <si>
    <t>44</t>
  </si>
  <si>
    <t>28355023</t>
  </si>
  <si>
    <t>páska pružná těsnící hydroizolační š do 150mm</t>
  </si>
  <si>
    <t>-1651124405</t>
  </si>
  <si>
    <t>45</t>
  </si>
  <si>
    <t>998771203</t>
  </si>
  <si>
    <t>Přesun hmot procentní pro podlahy z dlaždic v objektech v do 24 m</t>
  </si>
  <si>
    <t>1081947189</t>
  </si>
  <si>
    <t>Přesun hmot pro podlahy z dlaždic stanovený procentní sazbou (%) z ceny vodorovná dopravní vzdálenost do 50 m v objektech výšky přes 12 do 24 m</t>
  </si>
  <si>
    <t>VRN</t>
  </si>
  <si>
    <t>Vedlejší rozpočtové náklady</t>
  </si>
  <si>
    <t>VRN3</t>
  </si>
  <si>
    <t>Zařízení staveniště</t>
  </si>
  <si>
    <t>46</t>
  </si>
  <si>
    <t>030001000</t>
  </si>
  <si>
    <t>1024</t>
  </si>
  <si>
    <t>1667450722</t>
  </si>
  <si>
    <t>VRN5</t>
  </si>
  <si>
    <t>Finanční náklady</t>
  </si>
  <si>
    <t>47</t>
  </si>
  <si>
    <t>053002000</t>
  </si>
  <si>
    <t>Poplatky - zábor veřejného prostranství - 30dní</t>
  </si>
  <si>
    <t>Kč</t>
  </si>
  <si>
    <t>-1501660910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</si>
</sst>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44</v>
      </c>
      <c r="E29" s="46"/>
      <c r="F29" s="32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53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54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55</v>
      </c>
      <c r="AI60" s="41"/>
      <c r="AJ60" s="41"/>
      <c r="AK60" s="41"/>
      <c r="AL60" s="41"/>
      <c r="AM60" s="60" t="s">
        <v>56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57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58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55</v>
      </c>
      <c r="AI75" s="41"/>
      <c r="AJ75" s="41"/>
      <c r="AK75" s="41"/>
      <c r="AL75" s="41"/>
      <c r="AM75" s="60" t="s">
        <v>56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201922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Oprava balkonů v bytovém domě na ul. Masarykova č.p. 2319, Frýdek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9. 9. 2019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>Statutární město Frýdek-Místek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32</v>
      </c>
      <c r="AJ89" s="39"/>
      <c r="AK89" s="39"/>
      <c r="AL89" s="39"/>
      <c r="AM89" s="75" t="str">
        <f>IF(E17="","",E17)</f>
        <v>CONSTRUCTUS s.r.o.</v>
      </c>
      <c r="AN89" s="66"/>
      <c r="AO89" s="66"/>
      <c r="AP89" s="66"/>
      <c r="AQ89" s="39"/>
      <c r="AR89" s="43"/>
      <c r="AS89" s="76" t="s">
        <v>60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30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37</v>
      </c>
      <c r="AJ90" s="39"/>
      <c r="AK90" s="39"/>
      <c r="AL90" s="39"/>
      <c r="AM90" s="75" t="str">
        <f>IF(E20="","",E20)</f>
        <v>Ing. Jana Koběrská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61</v>
      </c>
      <c r="D92" s="89"/>
      <c r="E92" s="89"/>
      <c r="F92" s="89"/>
      <c r="G92" s="89"/>
      <c r="H92" s="90"/>
      <c r="I92" s="91" t="s">
        <v>62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63</v>
      </c>
      <c r="AH92" s="89"/>
      <c r="AI92" s="89"/>
      <c r="AJ92" s="89"/>
      <c r="AK92" s="89"/>
      <c r="AL92" s="89"/>
      <c r="AM92" s="89"/>
      <c r="AN92" s="91" t="s">
        <v>64</v>
      </c>
      <c r="AO92" s="89"/>
      <c r="AP92" s="93"/>
      <c r="AQ92" s="94" t="s">
        <v>65</v>
      </c>
      <c r="AR92" s="43"/>
      <c r="AS92" s="95" t="s">
        <v>66</v>
      </c>
      <c r="AT92" s="96" t="s">
        <v>67</v>
      </c>
      <c r="AU92" s="96" t="s">
        <v>68</v>
      </c>
      <c r="AV92" s="96" t="s">
        <v>69</v>
      </c>
      <c r="AW92" s="96" t="s">
        <v>70</v>
      </c>
      <c r="AX92" s="96" t="s">
        <v>71</v>
      </c>
      <c r="AY92" s="96" t="s">
        <v>72</v>
      </c>
      <c r="AZ92" s="96" t="s">
        <v>73</v>
      </c>
      <c r="BA92" s="96" t="s">
        <v>74</v>
      </c>
      <c r="BB92" s="96" t="s">
        <v>75</v>
      </c>
      <c r="BC92" s="96" t="s">
        <v>76</v>
      </c>
      <c r="BD92" s="97" t="s">
        <v>77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78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ROUND(AS95,2)</f>
        <v>0</v>
      </c>
      <c r="AT94" s="109">
        <f>ROUND(SUM(AV94:AW94),2)</f>
        <v>0</v>
      </c>
      <c r="AU94" s="110">
        <f>ROUND(AU95,5)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ROUND(AZ95,2)</f>
        <v>0</v>
      </c>
      <c r="BA94" s="109">
        <f>ROUND(BA95,2)</f>
        <v>0</v>
      </c>
      <c r="BB94" s="109">
        <f>ROUND(BB95,2)</f>
        <v>0</v>
      </c>
      <c r="BC94" s="109">
        <f>ROUND(BC95,2)</f>
        <v>0</v>
      </c>
      <c r="BD94" s="111">
        <f>ROUND(BD95,2)</f>
        <v>0</v>
      </c>
      <c r="BS94" s="112" t="s">
        <v>79</v>
      </c>
      <c r="BT94" s="112" t="s">
        <v>80</v>
      </c>
      <c r="BU94" s="113" t="s">
        <v>81</v>
      </c>
      <c r="BV94" s="112" t="s">
        <v>82</v>
      </c>
      <c r="BW94" s="112" t="s">
        <v>5</v>
      </c>
      <c r="BX94" s="112" t="s">
        <v>83</v>
      </c>
      <c r="CL94" s="112" t="s">
        <v>1</v>
      </c>
    </row>
    <row r="95" s="6" customFormat="1" ht="16.5" customHeight="1">
      <c r="A95" s="114" t="s">
        <v>84</v>
      </c>
      <c r="B95" s="115"/>
      <c r="C95" s="116"/>
      <c r="D95" s="117" t="s">
        <v>85</v>
      </c>
      <c r="E95" s="117"/>
      <c r="F95" s="117"/>
      <c r="G95" s="117"/>
      <c r="H95" s="117"/>
      <c r="I95" s="118"/>
      <c r="J95" s="117" t="s">
        <v>86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'SO01 - Oprava balkonů'!J30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87</v>
      </c>
      <c r="AR95" s="121"/>
      <c r="AS95" s="122">
        <v>0</v>
      </c>
      <c r="AT95" s="123">
        <f>ROUND(SUM(AV95:AW95),2)</f>
        <v>0</v>
      </c>
      <c r="AU95" s="124">
        <f>'SO01 - Oprava balkonů'!P129</f>
        <v>0</v>
      </c>
      <c r="AV95" s="123">
        <f>'SO01 - Oprava balkonů'!J33</f>
        <v>0</v>
      </c>
      <c r="AW95" s="123">
        <f>'SO01 - Oprava balkonů'!J34</f>
        <v>0</v>
      </c>
      <c r="AX95" s="123">
        <f>'SO01 - Oprava balkonů'!J35</f>
        <v>0</v>
      </c>
      <c r="AY95" s="123">
        <f>'SO01 - Oprava balkonů'!J36</f>
        <v>0</v>
      </c>
      <c r="AZ95" s="123">
        <f>'SO01 - Oprava balkonů'!F33</f>
        <v>0</v>
      </c>
      <c r="BA95" s="123">
        <f>'SO01 - Oprava balkonů'!F34</f>
        <v>0</v>
      </c>
      <c r="BB95" s="123">
        <f>'SO01 - Oprava balkonů'!F35</f>
        <v>0</v>
      </c>
      <c r="BC95" s="123">
        <f>'SO01 - Oprava balkonů'!F36</f>
        <v>0</v>
      </c>
      <c r="BD95" s="125">
        <f>'SO01 - Oprava balkonů'!F37</f>
        <v>0</v>
      </c>
      <c r="BT95" s="126" t="s">
        <v>88</v>
      </c>
      <c r="BV95" s="126" t="s">
        <v>82</v>
      </c>
      <c r="BW95" s="126" t="s">
        <v>89</v>
      </c>
      <c r="BX95" s="126" t="s">
        <v>5</v>
      </c>
      <c r="CL95" s="126" t="s">
        <v>1</v>
      </c>
      <c r="CM95" s="126" t="s">
        <v>88</v>
      </c>
    </row>
    <row r="96" s="1" customFormat="1" ht="30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</row>
    <row r="97" s="1" customFormat="1" ht="6.96" customHeight="1"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43"/>
    </row>
  </sheetData>
  <sheetProtection sheet="1" formatColumns="0" formatRows="0" objects="1" scenarios="1" spinCount="100000" saltValue="+FZgvURkrdVPX3yfJbilpJ0lBNDIHHwLcOZSb/m7D1pqDz8sZSkMvVmXWb+cD+t+3F+TP1VBZnzoBcLIJpuWbA==" hashValue="3IwrS9BQvbsOK4auBb6qfL4MqgRQbepttnDG6HMYeQNHP9mkTosZ7/3lg+mVl76ZKmzT0MyC2Fd+4hUkE7eMe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01 - Oprava balkon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89</v>
      </c>
    </row>
    <row r="3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20"/>
      <c r="AT3" s="17" t="s">
        <v>88</v>
      </c>
    </row>
    <row r="4" ht="24.96" customHeight="1">
      <c r="B4" s="20"/>
      <c r="D4" s="131" t="s">
        <v>90</v>
      </c>
      <c r="L4" s="20"/>
      <c r="M4" s="132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3" t="s">
        <v>16</v>
      </c>
      <c r="L6" s="20"/>
    </row>
    <row r="7" ht="16.5" customHeight="1">
      <c r="B7" s="20"/>
      <c r="E7" s="134" t="str">
        <f>'Rekapitulace stavby'!K6</f>
        <v>Oprava balkonů v bytovém domě na ul. Masarykova č.p. 2319, Frýdek</v>
      </c>
      <c r="F7" s="133"/>
      <c r="G7" s="133"/>
      <c r="H7" s="133"/>
      <c r="L7" s="20"/>
    </row>
    <row r="8" s="1" customFormat="1" ht="12" customHeight="1">
      <c r="B8" s="43"/>
      <c r="D8" s="133" t="s">
        <v>91</v>
      </c>
      <c r="I8" s="135"/>
      <c r="L8" s="43"/>
    </row>
    <row r="9" s="1" customFormat="1" ht="36.96" customHeight="1">
      <c r="B9" s="43"/>
      <c r="E9" s="136" t="s">
        <v>92</v>
      </c>
      <c r="F9" s="1"/>
      <c r="G9" s="1"/>
      <c r="H9" s="1"/>
      <c r="I9" s="135"/>
      <c r="L9" s="43"/>
    </row>
    <row r="10" s="1" customFormat="1">
      <c r="B10" s="43"/>
      <c r="I10" s="135"/>
      <c r="L10" s="43"/>
    </row>
    <row r="11" s="1" customFormat="1" ht="12" customHeight="1">
      <c r="B11" s="43"/>
      <c r="D11" s="133" t="s">
        <v>18</v>
      </c>
      <c r="F11" s="137" t="s">
        <v>1</v>
      </c>
      <c r="I11" s="138" t="s">
        <v>19</v>
      </c>
      <c r="J11" s="137" t="s">
        <v>1</v>
      </c>
      <c r="L11" s="43"/>
    </row>
    <row r="12" s="1" customFormat="1" ht="12" customHeight="1">
      <c r="B12" s="43"/>
      <c r="D12" s="133" t="s">
        <v>20</v>
      </c>
      <c r="F12" s="137" t="s">
        <v>21</v>
      </c>
      <c r="I12" s="138" t="s">
        <v>22</v>
      </c>
      <c r="J12" s="139" t="str">
        <f>'Rekapitulace stavby'!AN8</f>
        <v>9. 9. 2019</v>
      </c>
      <c r="L12" s="43"/>
    </row>
    <row r="13" s="1" customFormat="1" ht="10.8" customHeight="1">
      <c r="B13" s="43"/>
      <c r="I13" s="135"/>
      <c r="L13" s="43"/>
    </row>
    <row r="14" s="1" customFormat="1" ht="12" customHeight="1">
      <c r="B14" s="43"/>
      <c r="D14" s="133" t="s">
        <v>24</v>
      </c>
      <c r="I14" s="138" t="s">
        <v>25</v>
      </c>
      <c r="J14" s="137" t="s">
        <v>26</v>
      </c>
      <c r="L14" s="43"/>
    </row>
    <row r="15" s="1" customFormat="1" ht="18" customHeight="1">
      <c r="B15" s="43"/>
      <c r="E15" s="137" t="s">
        <v>27</v>
      </c>
      <c r="I15" s="138" t="s">
        <v>28</v>
      </c>
      <c r="J15" s="137" t="s">
        <v>29</v>
      </c>
      <c r="L15" s="43"/>
    </row>
    <row r="16" s="1" customFormat="1" ht="6.96" customHeight="1">
      <c r="B16" s="43"/>
      <c r="I16" s="135"/>
      <c r="L16" s="43"/>
    </row>
    <row r="17" s="1" customFormat="1" ht="12" customHeight="1">
      <c r="B17" s="43"/>
      <c r="D17" s="133" t="s">
        <v>30</v>
      </c>
      <c r="I17" s="138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7"/>
      <c r="G18" s="137"/>
      <c r="H18" s="137"/>
      <c r="I18" s="138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5"/>
      <c r="L19" s="43"/>
    </row>
    <row r="20" s="1" customFormat="1" ht="12" customHeight="1">
      <c r="B20" s="43"/>
      <c r="D20" s="133" t="s">
        <v>32</v>
      </c>
      <c r="I20" s="138" t="s">
        <v>25</v>
      </c>
      <c r="J20" s="137" t="s">
        <v>33</v>
      </c>
      <c r="L20" s="43"/>
    </row>
    <row r="21" s="1" customFormat="1" ht="18" customHeight="1">
      <c r="B21" s="43"/>
      <c r="E21" s="137" t="s">
        <v>34</v>
      </c>
      <c r="I21" s="138" t="s">
        <v>28</v>
      </c>
      <c r="J21" s="137" t="s">
        <v>35</v>
      </c>
      <c r="L21" s="43"/>
    </row>
    <row r="22" s="1" customFormat="1" ht="6.96" customHeight="1">
      <c r="B22" s="43"/>
      <c r="I22" s="135"/>
      <c r="L22" s="43"/>
    </row>
    <row r="23" s="1" customFormat="1" ht="12" customHeight="1">
      <c r="B23" s="43"/>
      <c r="D23" s="133" t="s">
        <v>37</v>
      </c>
      <c r="I23" s="138" t="s">
        <v>25</v>
      </c>
      <c r="J23" s="137" t="s">
        <v>1</v>
      </c>
      <c r="L23" s="43"/>
    </row>
    <row r="24" s="1" customFormat="1" ht="18" customHeight="1">
      <c r="B24" s="43"/>
      <c r="E24" s="137" t="s">
        <v>38</v>
      </c>
      <c r="I24" s="138" t="s">
        <v>28</v>
      </c>
      <c r="J24" s="137" t="s">
        <v>1</v>
      </c>
      <c r="L24" s="43"/>
    </row>
    <row r="25" s="1" customFormat="1" ht="6.96" customHeight="1">
      <c r="B25" s="43"/>
      <c r="I25" s="135"/>
      <c r="L25" s="43"/>
    </row>
    <row r="26" s="1" customFormat="1" ht="12" customHeight="1">
      <c r="B26" s="43"/>
      <c r="D26" s="133" t="s">
        <v>39</v>
      </c>
      <c r="I26" s="135"/>
      <c r="L26" s="43"/>
    </row>
    <row r="27" s="7" customFormat="1" ht="16.5" customHeight="1">
      <c r="B27" s="140"/>
      <c r="E27" s="141" t="s">
        <v>1</v>
      </c>
      <c r="F27" s="141"/>
      <c r="G27" s="141"/>
      <c r="H27" s="141"/>
      <c r="I27" s="142"/>
      <c r="L27" s="140"/>
    </row>
    <row r="28" s="1" customFormat="1" ht="6.96" customHeight="1">
      <c r="B28" s="43"/>
      <c r="I28" s="135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43"/>
      <c r="J29" s="78"/>
      <c r="K29" s="78"/>
      <c r="L29" s="43"/>
    </row>
    <row r="30" s="1" customFormat="1" ht="25.44" customHeight="1">
      <c r="B30" s="43"/>
      <c r="D30" s="144" t="s">
        <v>40</v>
      </c>
      <c r="I30" s="135"/>
      <c r="J30" s="145">
        <f>ROUND(J129,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43"/>
      <c r="J31" s="78"/>
      <c r="K31" s="78"/>
      <c r="L31" s="43"/>
    </row>
    <row r="32" s="1" customFormat="1" ht="14.4" customHeight="1">
      <c r="B32" s="43"/>
      <c r="F32" s="146" t="s">
        <v>42</v>
      </c>
      <c r="I32" s="147" t="s">
        <v>41</v>
      </c>
      <c r="J32" s="146" t="s">
        <v>43</v>
      </c>
      <c r="L32" s="43"/>
    </row>
    <row r="33" s="1" customFormat="1" ht="14.4" customHeight="1">
      <c r="B33" s="43"/>
      <c r="D33" s="148" t="s">
        <v>44</v>
      </c>
      <c r="E33" s="133" t="s">
        <v>45</v>
      </c>
      <c r="F33" s="149">
        <f>ROUND((SUM(BE129:BE524)),  2)</f>
        <v>0</v>
      </c>
      <c r="I33" s="150">
        <v>0.20999999999999999</v>
      </c>
      <c r="J33" s="149">
        <f>ROUND(((SUM(BE129:BE524))*I33),  2)</f>
        <v>0</v>
      </c>
      <c r="L33" s="43"/>
    </row>
    <row r="34" s="1" customFormat="1" ht="14.4" customHeight="1">
      <c r="B34" s="43"/>
      <c r="E34" s="133" t="s">
        <v>46</v>
      </c>
      <c r="F34" s="149">
        <f>ROUND((SUM(BF129:BF524)),  2)</f>
        <v>0</v>
      </c>
      <c r="I34" s="150">
        <v>0.14999999999999999</v>
      </c>
      <c r="J34" s="149">
        <f>ROUND(((SUM(BF129:BF524))*I34),  2)</f>
        <v>0</v>
      </c>
      <c r="L34" s="43"/>
    </row>
    <row r="35" hidden="1" s="1" customFormat="1" ht="14.4" customHeight="1">
      <c r="B35" s="43"/>
      <c r="E35" s="133" t="s">
        <v>47</v>
      </c>
      <c r="F35" s="149">
        <f>ROUND((SUM(BG129:BG524)),  2)</f>
        <v>0</v>
      </c>
      <c r="I35" s="150">
        <v>0.20999999999999999</v>
      </c>
      <c r="J35" s="149">
        <f>0</f>
        <v>0</v>
      </c>
      <c r="L35" s="43"/>
    </row>
    <row r="36" hidden="1" s="1" customFormat="1" ht="14.4" customHeight="1">
      <c r="B36" s="43"/>
      <c r="E36" s="133" t="s">
        <v>48</v>
      </c>
      <c r="F36" s="149">
        <f>ROUND((SUM(BH129:BH524)),  2)</f>
        <v>0</v>
      </c>
      <c r="I36" s="150">
        <v>0.14999999999999999</v>
      </c>
      <c r="J36" s="149">
        <f>0</f>
        <v>0</v>
      </c>
      <c r="L36" s="43"/>
    </row>
    <row r="37" hidden="1" s="1" customFormat="1" ht="14.4" customHeight="1">
      <c r="B37" s="43"/>
      <c r="E37" s="133" t="s">
        <v>49</v>
      </c>
      <c r="F37" s="149">
        <f>ROUND((SUM(BI129:BI524)),  2)</f>
        <v>0</v>
      </c>
      <c r="I37" s="150">
        <v>0</v>
      </c>
      <c r="J37" s="149">
        <f>0</f>
        <v>0</v>
      </c>
      <c r="L37" s="43"/>
    </row>
    <row r="38" s="1" customFormat="1" ht="6.96" customHeight="1">
      <c r="B38" s="43"/>
      <c r="I38" s="135"/>
      <c r="L38" s="43"/>
    </row>
    <row r="39" s="1" customFormat="1" ht="25.44" customHeight="1">
      <c r="B39" s="43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6"/>
      <c r="J39" s="157">
        <f>SUM(J30:J37)</f>
        <v>0</v>
      </c>
      <c r="K39" s="158"/>
      <c r="L39" s="43"/>
    </row>
    <row r="40" s="1" customFormat="1" ht="14.4" customHeight="1">
      <c r="B40" s="43"/>
      <c r="I40" s="135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59" t="s">
        <v>53</v>
      </c>
      <c r="E50" s="160"/>
      <c r="F50" s="160"/>
      <c r="G50" s="159" t="s">
        <v>54</v>
      </c>
      <c r="H50" s="160"/>
      <c r="I50" s="161"/>
      <c r="J50" s="160"/>
      <c r="K50" s="160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62" t="s">
        <v>55</v>
      </c>
      <c r="E61" s="163"/>
      <c r="F61" s="164" t="s">
        <v>56</v>
      </c>
      <c r="G61" s="162" t="s">
        <v>55</v>
      </c>
      <c r="H61" s="163"/>
      <c r="I61" s="165"/>
      <c r="J61" s="166" t="s">
        <v>56</v>
      </c>
      <c r="K61" s="163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59" t="s">
        <v>57</v>
      </c>
      <c r="E65" s="160"/>
      <c r="F65" s="160"/>
      <c r="G65" s="159" t="s">
        <v>58</v>
      </c>
      <c r="H65" s="160"/>
      <c r="I65" s="161"/>
      <c r="J65" s="160"/>
      <c r="K65" s="160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62" t="s">
        <v>55</v>
      </c>
      <c r="E76" s="163"/>
      <c r="F76" s="164" t="s">
        <v>56</v>
      </c>
      <c r="G76" s="162" t="s">
        <v>55</v>
      </c>
      <c r="H76" s="163"/>
      <c r="I76" s="165"/>
      <c r="J76" s="166" t="s">
        <v>56</v>
      </c>
      <c r="K76" s="163"/>
      <c r="L76" s="43"/>
    </row>
    <row r="77" s="1" customFormat="1" ht="14.4" customHeight="1">
      <c r="B77" s="167"/>
      <c r="C77" s="168"/>
      <c r="D77" s="168"/>
      <c r="E77" s="168"/>
      <c r="F77" s="168"/>
      <c r="G77" s="168"/>
      <c r="H77" s="168"/>
      <c r="I77" s="169"/>
      <c r="J77" s="168"/>
      <c r="K77" s="168"/>
      <c r="L77" s="43"/>
    </row>
    <row r="81" s="1" customFormat="1" ht="6.96" customHeight="1">
      <c r="B81" s="170"/>
      <c r="C81" s="171"/>
      <c r="D81" s="171"/>
      <c r="E81" s="171"/>
      <c r="F81" s="171"/>
      <c r="G81" s="171"/>
      <c r="H81" s="171"/>
      <c r="I81" s="172"/>
      <c r="J81" s="171"/>
      <c r="K81" s="171"/>
      <c r="L81" s="43"/>
    </row>
    <row r="82" s="1" customFormat="1" ht="24.96" customHeight="1">
      <c r="B82" s="38"/>
      <c r="C82" s="23" t="s">
        <v>93</v>
      </c>
      <c r="D82" s="39"/>
      <c r="E82" s="39"/>
      <c r="F82" s="39"/>
      <c r="G82" s="39"/>
      <c r="H82" s="39"/>
      <c r="I82" s="135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5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35"/>
      <c r="J84" s="39"/>
      <c r="K84" s="39"/>
      <c r="L84" s="43"/>
    </row>
    <row r="85" s="1" customFormat="1" ht="16.5" customHeight="1">
      <c r="B85" s="38"/>
      <c r="C85" s="39"/>
      <c r="D85" s="39"/>
      <c r="E85" s="173" t="str">
        <f>E7</f>
        <v>Oprava balkonů v bytovém domě na ul. Masarykova č.p. 2319, Frýdek</v>
      </c>
      <c r="F85" s="32"/>
      <c r="G85" s="32"/>
      <c r="H85" s="32"/>
      <c r="I85" s="135"/>
      <c r="J85" s="39"/>
      <c r="K85" s="39"/>
      <c r="L85" s="43"/>
    </row>
    <row r="86" s="1" customFormat="1" ht="12" customHeight="1">
      <c r="B86" s="38"/>
      <c r="C86" s="32" t="s">
        <v>91</v>
      </c>
      <c r="D86" s="39"/>
      <c r="E86" s="39"/>
      <c r="F86" s="39"/>
      <c r="G86" s="39"/>
      <c r="H86" s="39"/>
      <c r="I86" s="135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SO01 - Oprava balkonů</v>
      </c>
      <c r="F87" s="39"/>
      <c r="G87" s="39"/>
      <c r="H87" s="39"/>
      <c r="I87" s="135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35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 xml:space="preserve"> </v>
      </c>
      <c r="G89" s="39"/>
      <c r="H89" s="39"/>
      <c r="I89" s="138" t="s">
        <v>22</v>
      </c>
      <c r="J89" s="74" t="str">
        <f>IF(J12="","",J12)</f>
        <v>9. 9. 2019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35"/>
      <c r="J90" s="39"/>
      <c r="K90" s="39"/>
      <c r="L90" s="43"/>
    </row>
    <row r="91" s="1" customFormat="1" ht="27.9" customHeight="1">
      <c r="B91" s="38"/>
      <c r="C91" s="32" t="s">
        <v>24</v>
      </c>
      <c r="D91" s="39"/>
      <c r="E91" s="39"/>
      <c r="F91" s="27" t="str">
        <f>E15</f>
        <v>Statutární město Frýdek-Místek</v>
      </c>
      <c r="G91" s="39"/>
      <c r="H91" s="39"/>
      <c r="I91" s="138" t="s">
        <v>32</v>
      </c>
      <c r="J91" s="36" t="str">
        <f>E21</f>
        <v>CONSTRUCTUS s.r.o.</v>
      </c>
      <c r="K91" s="39"/>
      <c r="L91" s="43"/>
    </row>
    <row r="92" s="1" customFormat="1" ht="15.15" customHeight="1">
      <c r="B92" s="38"/>
      <c r="C92" s="32" t="s">
        <v>30</v>
      </c>
      <c r="D92" s="39"/>
      <c r="E92" s="39"/>
      <c r="F92" s="27" t="str">
        <f>IF(E18="","",E18)</f>
        <v>Vyplň údaj</v>
      </c>
      <c r="G92" s="39"/>
      <c r="H92" s="39"/>
      <c r="I92" s="138" t="s">
        <v>37</v>
      </c>
      <c r="J92" s="36" t="str">
        <f>E24</f>
        <v>Ing. Jana Koběrská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35"/>
      <c r="J93" s="39"/>
      <c r="K93" s="39"/>
      <c r="L93" s="43"/>
    </row>
    <row r="94" s="1" customFormat="1" ht="29.28" customHeight="1">
      <c r="B94" s="38"/>
      <c r="C94" s="174" t="s">
        <v>94</v>
      </c>
      <c r="D94" s="175"/>
      <c r="E94" s="175"/>
      <c r="F94" s="175"/>
      <c r="G94" s="175"/>
      <c r="H94" s="175"/>
      <c r="I94" s="176"/>
      <c r="J94" s="177" t="s">
        <v>95</v>
      </c>
      <c r="K94" s="175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35"/>
      <c r="J95" s="39"/>
      <c r="K95" s="39"/>
      <c r="L95" s="43"/>
    </row>
    <row r="96" s="1" customFormat="1" ht="22.8" customHeight="1">
      <c r="B96" s="38"/>
      <c r="C96" s="178" t="s">
        <v>96</v>
      </c>
      <c r="D96" s="39"/>
      <c r="E96" s="39"/>
      <c r="F96" s="39"/>
      <c r="G96" s="39"/>
      <c r="H96" s="39"/>
      <c r="I96" s="135"/>
      <c r="J96" s="105">
        <f>J129</f>
        <v>0</v>
      </c>
      <c r="K96" s="39"/>
      <c r="L96" s="43"/>
      <c r="AU96" s="17" t="s">
        <v>97</v>
      </c>
    </row>
    <row r="97" s="8" customFormat="1" ht="24.96" customHeight="1">
      <c r="B97" s="179"/>
      <c r="C97" s="180"/>
      <c r="D97" s="181" t="s">
        <v>98</v>
      </c>
      <c r="E97" s="182"/>
      <c r="F97" s="182"/>
      <c r="G97" s="182"/>
      <c r="H97" s="182"/>
      <c r="I97" s="183"/>
      <c r="J97" s="184">
        <f>J130</f>
        <v>0</v>
      </c>
      <c r="K97" s="180"/>
      <c r="L97" s="185"/>
    </row>
    <row r="98" s="9" customFormat="1" ht="19.92" customHeight="1">
      <c r="B98" s="186"/>
      <c r="C98" s="187"/>
      <c r="D98" s="188" t="s">
        <v>99</v>
      </c>
      <c r="E98" s="189"/>
      <c r="F98" s="189"/>
      <c r="G98" s="189"/>
      <c r="H98" s="189"/>
      <c r="I98" s="190"/>
      <c r="J98" s="191">
        <f>J131</f>
        <v>0</v>
      </c>
      <c r="K98" s="187"/>
      <c r="L98" s="192"/>
    </row>
    <row r="99" s="9" customFormat="1" ht="19.92" customHeight="1">
      <c r="B99" s="186"/>
      <c r="C99" s="187"/>
      <c r="D99" s="188" t="s">
        <v>100</v>
      </c>
      <c r="E99" s="189"/>
      <c r="F99" s="189"/>
      <c r="G99" s="189"/>
      <c r="H99" s="189"/>
      <c r="I99" s="190"/>
      <c r="J99" s="191">
        <f>J237</f>
        <v>0</v>
      </c>
      <c r="K99" s="187"/>
      <c r="L99" s="192"/>
    </row>
    <row r="100" s="9" customFormat="1" ht="19.92" customHeight="1">
      <c r="B100" s="186"/>
      <c r="C100" s="187"/>
      <c r="D100" s="188" t="s">
        <v>101</v>
      </c>
      <c r="E100" s="189"/>
      <c r="F100" s="189"/>
      <c r="G100" s="189"/>
      <c r="H100" s="189"/>
      <c r="I100" s="190"/>
      <c r="J100" s="191">
        <f>J310</f>
        <v>0</v>
      </c>
      <c r="K100" s="187"/>
      <c r="L100" s="192"/>
    </row>
    <row r="101" s="9" customFormat="1" ht="19.92" customHeight="1">
      <c r="B101" s="186"/>
      <c r="C101" s="187"/>
      <c r="D101" s="188" t="s">
        <v>102</v>
      </c>
      <c r="E101" s="189"/>
      <c r="F101" s="189"/>
      <c r="G101" s="189"/>
      <c r="H101" s="189"/>
      <c r="I101" s="190"/>
      <c r="J101" s="191">
        <f>J319</f>
        <v>0</v>
      </c>
      <c r="K101" s="187"/>
      <c r="L101" s="192"/>
    </row>
    <row r="102" s="8" customFormat="1" ht="24.96" customHeight="1">
      <c r="B102" s="179"/>
      <c r="C102" s="180"/>
      <c r="D102" s="181" t="s">
        <v>103</v>
      </c>
      <c r="E102" s="182"/>
      <c r="F102" s="182"/>
      <c r="G102" s="182"/>
      <c r="H102" s="182"/>
      <c r="I102" s="183"/>
      <c r="J102" s="184">
        <f>J322</f>
        <v>0</v>
      </c>
      <c r="K102" s="180"/>
      <c r="L102" s="185"/>
    </row>
    <row r="103" s="9" customFormat="1" ht="19.92" customHeight="1">
      <c r="B103" s="186"/>
      <c r="C103" s="187"/>
      <c r="D103" s="188" t="s">
        <v>104</v>
      </c>
      <c r="E103" s="189"/>
      <c r="F103" s="189"/>
      <c r="G103" s="189"/>
      <c r="H103" s="189"/>
      <c r="I103" s="190"/>
      <c r="J103" s="191">
        <f>J323</f>
        <v>0</v>
      </c>
      <c r="K103" s="187"/>
      <c r="L103" s="192"/>
    </row>
    <row r="104" s="9" customFormat="1" ht="19.92" customHeight="1">
      <c r="B104" s="186"/>
      <c r="C104" s="187"/>
      <c r="D104" s="188" t="s">
        <v>105</v>
      </c>
      <c r="E104" s="189"/>
      <c r="F104" s="189"/>
      <c r="G104" s="189"/>
      <c r="H104" s="189"/>
      <c r="I104" s="190"/>
      <c r="J104" s="191">
        <f>J354</f>
        <v>0</v>
      </c>
      <c r="K104" s="187"/>
      <c r="L104" s="192"/>
    </row>
    <row r="105" s="9" customFormat="1" ht="19.92" customHeight="1">
      <c r="B105" s="186"/>
      <c r="C105" s="187"/>
      <c r="D105" s="188" t="s">
        <v>106</v>
      </c>
      <c r="E105" s="189"/>
      <c r="F105" s="189"/>
      <c r="G105" s="189"/>
      <c r="H105" s="189"/>
      <c r="I105" s="190"/>
      <c r="J105" s="191">
        <f>J370</f>
        <v>0</v>
      </c>
      <c r="K105" s="187"/>
      <c r="L105" s="192"/>
    </row>
    <row r="106" s="9" customFormat="1" ht="19.92" customHeight="1">
      <c r="B106" s="186"/>
      <c r="C106" s="187"/>
      <c r="D106" s="188" t="s">
        <v>107</v>
      </c>
      <c r="E106" s="189"/>
      <c r="F106" s="189"/>
      <c r="G106" s="189"/>
      <c r="H106" s="189"/>
      <c r="I106" s="190"/>
      <c r="J106" s="191">
        <f>J375</f>
        <v>0</v>
      </c>
      <c r="K106" s="187"/>
      <c r="L106" s="192"/>
    </row>
    <row r="107" s="8" customFormat="1" ht="24.96" customHeight="1">
      <c r="B107" s="179"/>
      <c r="C107" s="180"/>
      <c r="D107" s="181" t="s">
        <v>108</v>
      </c>
      <c r="E107" s="182"/>
      <c r="F107" s="182"/>
      <c r="G107" s="182"/>
      <c r="H107" s="182"/>
      <c r="I107" s="183"/>
      <c r="J107" s="184">
        <f>J518</f>
        <v>0</v>
      </c>
      <c r="K107" s="180"/>
      <c r="L107" s="185"/>
    </row>
    <row r="108" s="9" customFormat="1" ht="19.92" customHeight="1">
      <c r="B108" s="186"/>
      <c r="C108" s="187"/>
      <c r="D108" s="188" t="s">
        <v>109</v>
      </c>
      <c r="E108" s="189"/>
      <c r="F108" s="189"/>
      <c r="G108" s="189"/>
      <c r="H108" s="189"/>
      <c r="I108" s="190"/>
      <c r="J108" s="191">
        <f>J519</f>
        <v>0</v>
      </c>
      <c r="K108" s="187"/>
      <c r="L108" s="192"/>
    </row>
    <row r="109" s="9" customFormat="1" ht="19.92" customHeight="1">
      <c r="B109" s="186"/>
      <c r="C109" s="187"/>
      <c r="D109" s="188" t="s">
        <v>110</v>
      </c>
      <c r="E109" s="189"/>
      <c r="F109" s="189"/>
      <c r="G109" s="189"/>
      <c r="H109" s="189"/>
      <c r="I109" s="190"/>
      <c r="J109" s="191">
        <f>J522</f>
        <v>0</v>
      </c>
      <c r="K109" s="187"/>
      <c r="L109" s="192"/>
    </row>
    <row r="110" s="1" customFormat="1" ht="21.84" customHeight="1">
      <c r="B110" s="38"/>
      <c r="C110" s="39"/>
      <c r="D110" s="39"/>
      <c r="E110" s="39"/>
      <c r="F110" s="39"/>
      <c r="G110" s="39"/>
      <c r="H110" s="39"/>
      <c r="I110" s="135"/>
      <c r="J110" s="39"/>
      <c r="K110" s="39"/>
      <c r="L110" s="43"/>
    </row>
    <row r="111" s="1" customFormat="1" ht="6.96" customHeight="1">
      <c r="B111" s="61"/>
      <c r="C111" s="62"/>
      <c r="D111" s="62"/>
      <c r="E111" s="62"/>
      <c r="F111" s="62"/>
      <c r="G111" s="62"/>
      <c r="H111" s="62"/>
      <c r="I111" s="169"/>
      <c r="J111" s="62"/>
      <c r="K111" s="62"/>
      <c r="L111" s="43"/>
    </row>
    <row r="115" s="1" customFormat="1" ht="6.96" customHeight="1">
      <c r="B115" s="63"/>
      <c r="C115" s="64"/>
      <c r="D115" s="64"/>
      <c r="E115" s="64"/>
      <c r="F115" s="64"/>
      <c r="G115" s="64"/>
      <c r="H115" s="64"/>
      <c r="I115" s="172"/>
      <c r="J115" s="64"/>
      <c r="K115" s="64"/>
      <c r="L115" s="43"/>
    </row>
    <row r="116" s="1" customFormat="1" ht="24.96" customHeight="1">
      <c r="B116" s="38"/>
      <c r="C116" s="23" t="s">
        <v>111</v>
      </c>
      <c r="D116" s="39"/>
      <c r="E116" s="39"/>
      <c r="F116" s="39"/>
      <c r="G116" s="39"/>
      <c r="H116" s="39"/>
      <c r="I116" s="135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35"/>
      <c r="J117" s="39"/>
      <c r="K117" s="39"/>
      <c r="L117" s="43"/>
    </row>
    <row r="118" s="1" customFormat="1" ht="12" customHeight="1">
      <c r="B118" s="38"/>
      <c r="C118" s="32" t="s">
        <v>16</v>
      </c>
      <c r="D118" s="39"/>
      <c r="E118" s="39"/>
      <c r="F118" s="39"/>
      <c r="G118" s="39"/>
      <c r="H118" s="39"/>
      <c r="I118" s="135"/>
      <c r="J118" s="39"/>
      <c r="K118" s="39"/>
      <c r="L118" s="43"/>
    </row>
    <row r="119" s="1" customFormat="1" ht="16.5" customHeight="1">
      <c r="B119" s="38"/>
      <c r="C119" s="39"/>
      <c r="D119" s="39"/>
      <c r="E119" s="173" t="str">
        <f>E7</f>
        <v>Oprava balkonů v bytovém domě na ul. Masarykova č.p. 2319, Frýdek</v>
      </c>
      <c r="F119" s="32"/>
      <c r="G119" s="32"/>
      <c r="H119" s="32"/>
      <c r="I119" s="135"/>
      <c r="J119" s="39"/>
      <c r="K119" s="39"/>
      <c r="L119" s="43"/>
    </row>
    <row r="120" s="1" customFormat="1" ht="12" customHeight="1">
      <c r="B120" s="38"/>
      <c r="C120" s="32" t="s">
        <v>91</v>
      </c>
      <c r="D120" s="39"/>
      <c r="E120" s="39"/>
      <c r="F120" s="39"/>
      <c r="G120" s="39"/>
      <c r="H120" s="39"/>
      <c r="I120" s="135"/>
      <c r="J120" s="39"/>
      <c r="K120" s="39"/>
      <c r="L120" s="43"/>
    </row>
    <row r="121" s="1" customFormat="1" ht="16.5" customHeight="1">
      <c r="B121" s="38"/>
      <c r="C121" s="39"/>
      <c r="D121" s="39"/>
      <c r="E121" s="71" t="str">
        <f>E9</f>
        <v>SO01 - Oprava balkonů</v>
      </c>
      <c r="F121" s="39"/>
      <c r="G121" s="39"/>
      <c r="H121" s="39"/>
      <c r="I121" s="135"/>
      <c r="J121" s="39"/>
      <c r="K121" s="39"/>
      <c r="L121" s="43"/>
    </row>
    <row r="122" s="1" customFormat="1" ht="6.96" customHeight="1">
      <c r="B122" s="38"/>
      <c r="C122" s="39"/>
      <c r="D122" s="39"/>
      <c r="E122" s="39"/>
      <c r="F122" s="39"/>
      <c r="G122" s="39"/>
      <c r="H122" s="39"/>
      <c r="I122" s="135"/>
      <c r="J122" s="39"/>
      <c r="K122" s="39"/>
      <c r="L122" s="43"/>
    </row>
    <row r="123" s="1" customFormat="1" ht="12" customHeight="1">
      <c r="B123" s="38"/>
      <c r="C123" s="32" t="s">
        <v>20</v>
      </c>
      <c r="D123" s="39"/>
      <c r="E123" s="39"/>
      <c r="F123" s="27" t="str">
        <f>F12</f>
        <v xml:space="preserve"> </v>
      </c>
      <c r="G123" s="39"/>
      <c r="H123" s="39"/>
      <c r="I123" s="138" t="s">
        <v>22</v>
      </c>
      <c r="J123" s="74" t="str">
        <f>IF(J12="","",J12)</f>
        <v>9. 9. 2019</v>
      </c>
      <c r="K123" s="39"/>
      <c r="L123" s="43"/>
    </row>
    <row r="124" s="1" customFormat="1" ht="6.96" customHeight="1">
      <c r="B124" s="38"/>
      <c r="C124" s="39"/>
      <c r="D124" s="39"/>
      <c r="E124" s="39"/>
      <c r="F124" s="39"/>
      <c r="G124" s="39"/>
      <c r="H124" s="39"/>
      <c r="I124" s="135"/>
      <c r="J124" s="39"/>
      <c r="K124" s="39"/>
      <c r="L124" s="43"/>
    </row>
    <row r="125" s="1" customFormat="1" ht="27.9" customHeight="1">
      <c r="B125" s="38"/>
      <c r="C125" s="32" t="s">
        <v>24</v>
      </c>
      <c r="D125" s="39"/>
      <c r="E125" s="39"/>
      <c r="F125" s="27" t="str">
        <f>E15</f>
        <v>Statutární město Frýdek-Místek</v>
      </c>
      <c r="G125" s="39"/>
      <c r="H125" s="39"/>
      <c r="I125" s="138" t="s">
        <v>32</v>
      </c>
      <c r="J125" s="36" t="str">
        <f>E21</f>
        <v>CONSTRUCTUS s.r.o.</v>
      </c>
      <c r="K125" s="39"/>
      <c r="L125" s="43"/>
    </row>
    <row r="126" s="1" customFormat="1" ht="15.15" customHeight="1">
      <c r="B126" s="38"/>
      <c r="C126" s="32" t="s">
        <v>30</v>
      </c>
      <c r="D126" s="39"/>
      <c r="E126" s="39"/>
      <c r="F126" s="27" t="str">
        <f>IF(E18="","",E18)</f>
        <v>Vyplň údaj</v>
      </c>
      <c r="G126" s="39"/>
      <c r="H126" s="39"/>
      <c r="I126" s="138" t="s">
        <v>37</v>
      </c>
      <c r="J126" s="36" t="str">
        <f>E24</f>
        <v>Ing. Jana Koběrská</v>
      </c>
      <c r="K126" s="39"/>
      <c r="L126" s="43"/>
    </row>
    <row r="127" s="1" customFormat="1" ht="10.32" customHeight="1">
      <c r="B127" s="38"/>
      <c r="C127" s="39"/>
      <c r="D127" s="39"/>
      <c r="E127" s="39"/>
      <c r="F127" s="39"/>
      <c r="G127" s="39"/>
      <c r="H127" s="39"/>
      <c r="I127" s="135"/>
      <c r="J127" s="39"/>
      <c r="K127" s="39"/>
      <c r="L127" s="43"/>
    </row>
    <row r="128" s="10" customFormat="1" ht="29.28" customHeight="1">
      <c r="B128" s="193"/>
      <c r="C128" s="194" t="s">
        <v>112</v>
      </c>
      <c r="D128" s="195" t="s">
        <v>65</v>
      </c>
      <c r="E128" s="195" t="s">
        <v>61</v>
      </c>
      <c r="F128" s="195" t="s">
        <v>62</v>
      </c>
      <c r="G128" s="195" t="s">
        <v>113</v>
      </c>
      <c r="H128" s="195" t="s">
        <v>114</v>
      </c>
      <c r="I128" s="196" t="s">
        <v>115</v>
      </c>
      <c r="J128" s="195" t="s">
        <v>95</v>
      </c>
      <c r="K128" s="197" t="s">
        <v>116</v>
      </c>
      <c r="L128" s="198"/>
      <c r="M128" s="95" t="s">
        <v>1</v>
      </c>
      <c r="N128" s="96" t="s">
        <v>44</v>
      </c>
      <c r="O128" s="96" t="s">
        <v>117</v>
      </c>
      <c r="P128" s="96" t="s">
        <v>118</v>
      </c>
      <c r="Q128" s="96" t="s">
        <v>119</v>
      </c>
      <c r="R128" s="96" t="s">
        <v>120</v>
      </c>
      <c r="S128" s="96" t="s">
        <v>121</v>
      </c>
      <c r="T128" s="97" t="s">
        <v>122</v>
      </c>
    </row>
    <row r="129" s="1" customFormat="1" ht="22.8" customHeight="1">
      <c r="B129" s="38"/>
      <c r="C129" s="102" t="s">
        <v>123</v>
      </c>
      <c r="D129" s="39"/>
      <c r="E129" s="39"/>
      <c r="F129" s="39"/>
      <c r="G129" s="39"/>
      <c r="H129" s="39"/>
      <c r="I129" s="135"/>
      <c r="J129" s="199">
        <f>BK129</f>
        <v>0</v>
      </c>
      <c r="K129" s="39"/>
      <c r="L129" s="43"/>
      <c r="M129" s="98"/>
      <c r="N129" s="99"/>
      <c r="O129" s="99"/>
      <c r="P129" s="200">
        <f>P130+P322+P518</f>
        <v>0</v>
      </c>
      <c r="Q129" s="99"/>
      <c r="R129" s="200">
        <f>R130+R322+R518</f>
        <v>2.3103539</v>
      </c>
      <c r="S129" s="99"/>
      <c r="T129" s="201">
        <f>T130+T322+T518</f>
        <v>4.589934200000001</v>
      </c>
      <c r="AT129" s="17" t="s">
        <v>79</v>
      </c>
      <c r="AU129" s="17" t="s">
        <v>97</v>
      </c>
      <c r="BK129" s="202">
        <f>BK130+BK322+BK518</f>
        <v>0</v>
      </c>
    </row>
    <row r="130" s="11" customFormat="1" ht="25.92" customHeight="1">
      <c r="B130" s="203"/>
      <c r="C130" s="204"/>
      <c r="D130" s="205" t="s">
        <v>79</v>
      </c>
      <c r="E130" s="206" t="s">
        <v>124</v>
      </c>
      <c r="F130" s="206" t="s">
        <v>125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P131+P237+P310+P319</f>
        <v>0</v>
      </c>
      <c r="Q130" s="211"/>
      <c r="R130" s="212">
        <f>R131+R237+R310+R319</f>
        <v>1.4262215800000002</v>
      </c>
      <c r="S130" s="211"/>
      <c r="T130" s="213">
        <f>T131+T237+T310+T319</f>
        <v>4.4919480000000007</v>
      </c>
      <c r="AR130" s="214" t="s">
        <v>88</v>
      </c>
      <c r="AT130" s="215" t="s">
        <v>79</v>
      </c>
      <c r="AU130" s="215" t="s">
        <v>80</v>
      </c>
      <c r="AY130" s="214" t="s">
        <v>126</v>
      </c>
      <c r="BK130" s="216">
        <f>BK131+BK237+BK310+BK319</f>
        <v>0</v>
      </c>
    </row>
    <row r="131" s="11" customFormat="1" ht="22.8" customHeight="1">
      <c r="B131" s="203"/>
      <c r="C131" s="204"/>
      <c r="D131" s="205" t="s">
        <v>79</v>
      </c>
      <c r="E131" s="217" t="s">
        <v>127</v>
      </c>
      <c r="F131" s="217" t="s">
        <v>128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SUM(P132:P236)</f>
        <v>0</v>
      </c>
      <c r="Q131" s="211"/>
      <c r="R131" s="212">
        <f>SUM(R132:R236)</f>
        <v>1.4262215800000002</v>
      </c>
      <c r="S131" s="211"/>
      <c r="T131" s="213">
        <f>SUM(T132:T236)</f>
        <v>0</v>
      </c>
      <c r="AR131" s="214" t="s">
        <v>88</v>
      </c>
      <c r="AT131" s="215" t="s">
        <v>79</v>
      </c>
      <c r="AU131" s="215" t="s">
        <v>88</v>
      </c>
      <c r="AY131" s="214" t="s">
        <v>126</v>
      </c>
      <c r="BK131" s="216">
        <f>SUM(BK132:BK236)</f>
        <v>0</v>
      </c>
    </row>
    <row r="132" s="1" customFormat="1" ht="24" customHeight="1">
      <c r="B132" s="38"/>
      <c r="C132" s="219" t="s">
        <v>88</v>
      </c>
      <c r="D132" s="219" t="s">
        <v>129</v>
      </c>
      <c r="E132" s="220" t="s">
        <v>130</v>
      </c>
      <c r="F132" s="221" t="s">
        <v>131</v>
      </c>
      <c r="G132" s="222" t="s">
        <v>132</v>
      </c>
      <c r="H132" s="223">
        <v>6.5910000000000002</v>
      </c>
      <c r="I132" s="224"/>
      <c r="J132" s="225">
        <f>ROUND(I132*H132,2)</f>
        <v>0</v>
      </c>
      <c r="K132" s="221" t="s">
        <v>133</v>
      </c>
      <c r="L132" s="43"/>
      <c r="M132" s="226" t="s">
        <v>1</v>
      </c>
      <c r="N132" s="227" t="s">
        <v>46</v>
      </c>
      <c r="O132" s="86"/>
      <c r="P132" s="228">
        <f>O132*H132</f>
        <v>0</v>
      </c>
      <c r="Q132" s="228">
        <v>0.03798</v>
      </c>
      <c r="R132" s="228">
        <f>Q132*H132</f>
        <v>0.25032618000000001</v>
      </c>
      <c r="S132" s="228">
        <v>0</v>
      </c>
      <c r="T132" s="229">
        <f>S132*H132</f>
        <v>0</v>
      </c>
      <c r="AR132" s="230" t="s">
        <v>134</v>
      </c>
      <c r="AT132" s="230" t="s">
        <v>129</v>
      </c>
      <c r="AU132" s="230" t="s">
        <v>135</v>
      </c>
      <c r="AY132" s="17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135</v>
      </c>
      <c r="BK132" s="231">
        <f>ROUND(I132*H132,2)</f>
        <v>0</v>
      </c>
      <c r="BL132" s="17" t="s">
        <v>134</v>
      </c>
      <c r="BM132" s="230" t="s">
        <v>136</v>
      </c>
    </row>
    <row r="133" s="1" customFormat="1">
      <c r="B133" s="38"/>
      <c r="C133" s="39"/>
      <c r="D133" s="232" t="s">
        <v>137</v>
      </c>
      <c r="E133" s="39"/>
      <c r="F133" s="233" t="s">
        <v>138</v>
      </c>
      <c r="G133" s="39"/>
      <c r="H133" s="39"/>
      <c r="I133" s="135"/>
      <c r="J133" s="39"/>
      <c r="K133" s="39"/>
      <c r="L133" s="43"/>
      <c r="M133" s="234"/>
      <c r="N133" s="86"/>
      <c r="O133" s="86"/>
      <c r="P133" s="86"/>
      <c r="Q133" s="86"/>
      <c r="R133" s="86"/>
      <c r="S133" s="86"/>
      <c r="T133" s="87"/>
      <c r="AT133" s="17" t="s">
        <v>137</v>
      </c>
      <c r="AU133" s="17" t="s">
        <v>135</v>
      </c>
    </row>
    <row r="134" s="12" customFormat="1">
      <c r="B134" s="235"/>
      <c r="C134" s="236"/>
      <c r="D134" s="232" t="s">
        <v>139</v>
      </c>
      <c r="E134" s="237" t="s">
        <v>1</v>
      </c>
      <c r="F134" s="238" t="s">
        <v>140</v>
      </c>
      <c r="G134" s="236"/>
      <c r="H134" s="237" t="s">
        <v>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139</v>
      </c>
      <c r="AU134" s="244" t="s">
        <v>135</v>
      </c>
      <c r="AV134" s="12" t="s">
        <v>88</v>
      </c>
      <c r="AW134" s="12" t="s">
        <v>36</v>
      </c>
      <c r="AX134" s="12" t="s">
        <v>80</v>
      </c>
      <c r="AY134" s="244" t="s">
        <v>126</v>
      </c>
    </row>
    <row r="135" s="13" customFormat="1">
      <c r="B135" s="245"/>
      <c r="C135" s="246"/>
      <c r="D135" s="232" t="s">
        <v>139</v>
      </c>
      <c r="E135" s="247" t="s">
        <v>1</v>
      </c>
      <c r="F135" s="248" t="s">
        <v>141</v>
      </c>
      <c r="G135" s="246"/>
      <c r="H135" s="249">
        <v>1.845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139</v>
      </c>
      <c r="AU135" s="255" t="s">
        <v>135</v>
      </c>
      <c r="AV135" s="13" t="s">
        <v>135</v>
      </c>
      <c r="AW135" s="13" t="s">
        <v>36</v>
      </c>
      <c r="AX135" s="13" t="s">
        <v>80</v>
      </c>
      <c r="AY135" s="255" t="s">
        <v>126</v>
      </c>
    </row>
    <row r="136" s="12" customFormat="1">
      <c r="B136" s="235"/>
      <c r="C136" s="236"/>
      <c r="D136" s="232" t="s">
        <v>139</v>
      </c>
      <c r="E136" s="237" t="s">
        <v>1</v>
      </c>
      <c r="F136" s="238" t="s">
        <v>142</v>
      </c>
      <c r="G136" s="236"/>
      <c r="H136" s="237" t="s">
        <v>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139</v>
      </c>
      <c r="AU136" s="244" t="s">
        <v>135</v>
      </c>
      <c r="AV136" s="12" t="s">
        <v>88</v>
      </c>
      <c r="AW136" s="12" t="s">
        <v>36</v>
      </c>
      <c r="AX136" s="12" t="s">
        <v>80</v>
      </c>
      <c r="AY136" s="244" t="s">
        <v>126</v>
      </c>
    </row>
    <row r="137" s="13" customFormat="1">
      <c r="B137" s="245"/>
      <c r="C137" s="246"/>
      <c r="D137" s="232" t="s">
        <v>139</v>
      </c>
      <c r="E137" s="247" t="s">
        <v>1</v>
      </c>
      <c r="F137" s="248" t="s">
        <v>143</v>
      </c>
      <c r="G137" s="246"/>
      <c r="H137" s="249">
        <v>0.57299999999999995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AT137" s="255" t="s">
        <v>139</v>
      </c>
      <c r="AU137" s="255" t="s">
        <v>135</v>
      </c>
      <c r="AV137" s="13" t="s">
        <v>135</v>
      </c>
      <c r="AW137" s="13" t="s">
        <v>36</v>
      </c>
      <c r="AX137" s="13" t="s">
        <v>80</v>
      </c>
      <c r="AY137" s="255" t="s">
        <v>126</v>
      </c>
    </row>
    <row r="138" s="12" customFormat="1">
      <c r="B138" s="235"/>
      <c r="C138" s="236"/>
      <c r="D138" s="232" t="s">
        <v>139</v>
      </c>
      <c r="E138" s="237" t="s">
        <v>1</v>
      </c>
      <c r="F138" s="238" t="s">
        <v>144</v>
      </c>
      <c r="G138" s="236"/>
      <c r="H138" s="237" t="s">
        <v>1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139</v>
      </c>
      <c r="AU138" s="244" t="s">
        <v>135</v>
      </c>
      <c r="AV138" s="12" t="s">
        <v>88</v>
      </c>
      <c r="AW138" s="12" t="s">
        <v>36</v>
      </c>
      <c r="AX138" s="12" t="s">
        <v>80</v>
      </c>
      <c r="AY138" s="244" t="s">
        <v>126</v>
      </c>
    </row>
    <row r="139" s="13" customFormat="1">
      <c r="B139" s="245"/>
      <c r="C139" s="246"/>
      <c r="D139" s="232" t="s">
        <v>139</v>
      </c>
      <c r="E139" s="247" t="s">
        <v>1</v>
      </c>
      <c r="F139" s="248" t="s">
        <v>145</v>
      </c>
      <c r="G139" s="246"/>
      <c r="H139" s="249">
        <v>1.7549999999999999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139</v>
      </c>
      <c r="AU139" s="255" t="s">
        <v>135</v>
      </c>
      <c r="AV139" s="13" t="s">
        <v>135</v>
      </c>
      <c r="AW139" s="13" t="s">
        <v>36</v>
      </c>
      <c r="AX139" s="13" t="s">
        <v>80</v>
      </c>
      <c r="AY139" s="255" t="s">
        <v>126</v>
      </c>
    </row>
    <row r="140" s="12" customFormat="1">
      <c r="B140" s="235"/>
      <c r="C140" s="236"/>
      <c r="D140" s="232" t="s">
        <v>139</v>
      </c>
      <c r="E140" s="237" t="s">
        <v>1</v>
      </c>
      <c r="F140" s="238" t="s">
        <v>146</v>
      </c>
      <c r="G140" s="236"/>
      <c r="H140" s="237" t="s">
        <v>1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139</v>
      </c>
      <c r="AU140" s="244" t="s">
        <v>135</v>
      </c>
      <c r="AV140" s="12" t="s">
        <v>88</v>
      </c>
      <c r="AW140" s="12" t="s">
        <v>36</v>
      </c>
      <c r="AX140" s="12" t="s">
        <v>80</v>
      </c>
      <c r="AY140" s="244" t="s">
        <v>126</v>
      </c>
    </row>
    <row r="141" s="13" customFormat="1">
      <c r="B141" s="245"/>
      <c r="C141" s="246"/>
      <c r="D141" s="232" t="s">
        <v>139</v>
      </c>
      <c r="E141" s="247" t="s">
        <v>1</v>
      </c>
      <c r="F141" s="248" t="s">
        <v>143</v>
      </c>
      <c r="G141" s="246"/>
      <c r="H141" s="249">
        <v>0.57299999999999995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139</v>
      </c>
      <c r="AU141" s="255" t="s">
        <v>135</v>
      </c>
      <c r="AV141" s="13" t="s">
        <v>135</v>
      </c>
      <c r="AW141" s="13" t="s">
        <v>36</v>
      </c>
      <c r="AX141" s="13" t="s">
        <v>80</v>
      </c>
      <c r="AY141" s="255" t="s">
        <v>126</v>
      </c>
    </row>
    <row r="142" s="12" customFormat="1">
      <c r="B142" s="235"/>
      <c r="C142" s="236"/>
      <c r="D142" s="232" t="s">
        <v>139</v>
      </c>
      <c r="E142" s="237" t="s">
        <v>1</v>
      </c>
      <c r="F142" s="238" t="s">
        <v>147</v>
      </c>
      <c r="G142" s="236"/>
      <c r="H142" s="237" t="s">
        <v>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139</v>
      </c>
      <c r="AU142" s="244" t="s">
        <v>135</v>
      </c>
      <c r="AV142" s="12" t="s">
        <v>88</v>
      </c>
      <c r="AW142" s="12" t="s">
        <v>36</v>
      </c>
      <c r="AX142" s="12" t="s">
        <v>80</v>
      </c>
      <c r="AY142" s="244" t="s">
        <v>126</v>
      </c>
    </row>
    <row r="143" s="13" customFormat="1">
      <c r="B143" s="245"/>
      <c r="C143" s="246"/>
      <c r="D143" s="232" t="s">
        <v>139</v>
      </c>
      <c r="E143" s="247" t="s">
        <v>1</v>
      </c>
      <c r="F143" s="248" t="s">
        <v>141</v>
      </c>
      <c r="G143" s="246"/>
      <c r="H143" s="249">
        <v>1.845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AT143" s="255" t="s">
        <v>139</v>
      </c>
      <c r="AU143" s="255" t="s">
        <v>135</v>
      </c>
      <c r="AV143" s="13" t="s">
        <v>135</v>
      </c>
      <c r="AW143" s="13" t="s">
        <v>36</v>
      </c>
      <c r="AX143" s="13" t="s">
        <v>80</v>
      </c>
      <c r="AY143" s="255" t="s">
        <v>126</v>
      </c>
    </row>
    <row r="144" s="14" customFormat="1">
      <c r="B144" s="256"/>
      <c r="C144" s="257"/>
      <c r="D144" s="232" t="s">
        <v>139</v>
      </c>
      <c r="E144" s="258" t="s">
        <v>1</v>
      </c>
      <c r="F144" s="259" t="s">
        <v>148</v>
      </c>
      <c r="G144" s="257"/>
      <c r="H144" s="260">
        <v>6.5910000000000002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AT144" s="266" t="s">
        <v>139</v>
      </c>
      <c r="AU144" s="266" t="s">
        <v>135</v>
      </c>
      <c r="AV144" s="14" t="s">
        <v>134</v>
      </c>
      <c r="AW144" s="14" t="s">
        <v>36</v>
      </c>
      <c r="AX144" s="14" t="s">
        <v>88</v>
      </c>
      <c r="AY144" s="266" t="s">
        <v>126</v>
      </c>
    </row>
    <row r="145" s="1" customFormat="1" ht="24" customHeight="1">
      <c r="B145" s="38"/>
      <c r="C145" s="219" t="s">
        <v>135</v>
      </c>
      <c r="D145" s="219" t="s">
        <v>129</v>
      </c>
      <c r="E145" s="220" t="s">
        <v>149</v>
      </c>
      <c r="F145" s="221" t="s">
        <v>150</v>
      </c>
      <c r="G145" s="222" t="s">
        <v>132</v>
      </c>
      <c r="H145" s="223">
        <v>20.234000000000002</v>
      </c>
      <c r="I145" s="224"/>
      <c r="J145" s="225">
        <f>ROUND(I145*H145,2)</f>
        <v>0</v>
      </c>
      <c r="K145" s="221" t="s">
        <v>1</v>
      </c>
      <c r="L145" s="43"/>
      <c r="M145" s="226" t="s">
        <v>1</v>
      </c>
      <c r="N145" s="227" t="s">
        <v>46</v>
      </c>
      <c r="O145" s="86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30" t="s">
        <v>134</v>
      </c>
      <c r="AT145" s="230" t="s">
        <v>129</v>
      </c>
      <c r="AU145" s="230" t="s">
        <v>135</v>
      </c>
      <c r="AY145" s="17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135</v>
      </c>
      <c r="BK145" s="231">
        <f>ROUND(I145*H145,2)</f>
        <v>0</v>
      </c>
      <c r="BL145" s="17" t="s">
        <v>134</v>
      </c>
      <c r="BM145" s="230" t="s">
        <v>151</v>
      </c>
    </row>
    <row r="146" s="1" customFormat="1">
      <c r="B146" s="38"/>
      <c r="C146" s="39"/>
      <c r="D146" s="232" t="s">
        <v>137</v>
      </c>
      <c r="E146" s="39"/>
      <c r="F146" s="233" t="s">
        <v>150</v>
      </c>
      <c r="G146" s="39"/>
      <c r="H146" s="39"/>
      <c r="I146" s="135"/>
      <c r="J146" s="39"/>
      <c r="K146" s="39"/>
      <c r="L146" s="43"/>
      <c r="M146" s="234"/>
      <c r="N146" s="86"/>
      <c r="O146" s="86"/>
      <c r="P146" s="86"/>
      <c r="Q146" s="86"/>
      <c r="R146" s="86"/>
      <c r="S146" s="86"/>
      <c r="T146" s="87"/>
      <c r="AT146" s="17" t="s">
        <v>137</v>
      </c>
      <c r="AU146" s="17" t="s">
        <v>135</v>
      </c>
    </row>
    <row r="147" s="12" customFormat="1">
      <c r="B147" s="235"/>
      <c r="C147" s="236"/>
      <c r="D147" s="232" t="s">
        <v>139</v>
      </c>
      <c r="E147" s="237" t="s">
        <v>1</v>
      </c>
      <c r="F147" s="238" t="s">
        <v>140</v>
      </c>
      <c r="G147" s="236"/>
      <c r="H147" s="237" t="s">
        <v>1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139</v>
      </c>
      <c r="AU147" s="244" t="s">
        <v>135</v>
      </c>
      <c r="AV147" s="12" t="s">
        <v>88</v>
      </c>
      <c r="AW147" s="12" t="s">
        <v>36</v>
      </c>
      <c r="AX147" s="12" t="s">
        <v>80</v>
      </c>
      <c r="AY147" s="244" t="s">
        <v>126</v>
      </c>
    </row>
    <row r="148" s="13" customFormat="1">
      <c r="B148" s="245"/>
      <c r="C148" s="246"/>
      <c r="D148" s="232" t="s">
        <v>139</v>
      </c>
      <c r="E148" s="247" t="s">
        <v>1</v>
      </c>
      <c r="F148" s="248" t="s">
        <v>152</v>
      </c>
      <c r="G148" s="246"/>
      <c r="H148" s="249">
        <v>5.7460000000000004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139</v>
      </c>
      <c r="AU148" s="255" t="s">
        <v>135</v>
      </c>
      <c r="AV148" s="13" t="s">
        <v>135</v>
      </c>
      <c r="AW148" s="13" t="s">
        <v>36</v>
      </c>
      <c r="AX148" s="13" t="s">
        <v>80</v>
      </c>
      <c r="AY148" s="255" t="s">
        <v>126</v>
      </c>
    </row>
    <row r="149" s="12" customFormat="1">
      <c r="B149" s="235"/>
      <c r="C149" s="236"/>
      <c r="D149" s="232" t="s">
        <v>139</v>
      </c>
      <c r="E149" s="237" t="s">
        <v>1</v>
      </c>
      <c r="F149" s="238" t="s">
        <v>142</v>
      </c>
      <c r="G149" s="236"/>
      <c r="H149" s="237" t="s">
        <v>1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139</v>
      </c>
      <c r="AU149" s="244" t="s">
        <v>135</v>
      </c>
      <c r="AV149" s="12" t="s">
        <v>88</v>
      </c>
      <c r="AW149" s="12" t="s">
        <v>36</v>
      </c>
      <c r="AX149" s="12" t="s">
        <v>80</v>
      </c>
      <c r="AY149" s="244" t="s">
        <v>126</v>
      </c>
    </row>
    <row r="150" s="13" customFormat="1">
      <c r="B150" s="245"/>
      <c r="C150" s="246"/>
      <c r="D150" s="232" t="s">
        <v>139</v>
      </c>
      <c r="E150" s="247" t="s">
        <v>1</v>
      </c>
      <c r="F150" s="248" t="s">
        <v>153</v>
      </c>
      <c r="G150" s="246"/>
      <c r="H150" s="249">
        <v>1.714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139</v>
      </c>
      <c r="AU150" s="255" t="s">
        <v>135</v>
      </c>
      <c r="AV150" s="13" t="s">
        <v>135</v>
      </c>
      <c r="AW150" s="13" t="s">
        <v>36</v>
      </c>
      <c r="AX150" s="13" t="s">
        <v>80</v>
      </c>
      <c r="AY150" s="255" t="s">
        <v>126</v>
      </c>
    </row>
    <row r="151" s="12" customFormat="1">
      <c r="B151" s="235"/>
      <c r="C151" s="236"/>
      <c r="D151" s="232" t="s">
        <v>139</v>
      </c>
      <c r="E151" s="237" t="s">
        <v>1</v>
      </c>
      <c r="F151" s="238" t="s">
        <v>144</v>
      </c>
      <c r="G151" s="236"/>
      <c r="H151" s="237" t="s">
        <v>1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139</v>
      </c>
      <c r="AU151" s="244" t="s">
        <v>135</v>
      </c>
      <c r="AV151" s="12" t="s">
        <v>88</v>
      </c>
      <c r="AW151" s="12" t="s">
        <v>36</v>
      </c>
      <c r="AX151" s="12" t="s">
        <v>80</v>
      </c>
      <c r="AY151" s="244" t="s">
        <v>126</v>
      </c>
    </row>
    <row r="152" s="13" customFormat="1">
      <c r="B152" s="245"/>
      <c r="C152" s="246"/>
      <c r="D152" s="232" t="s">
        <v>139</v>
      </c>
      <c r="E152" s="247" t="s">
        <v>1</v>
      </c>
      <c r="F152" s="248" t="s">
        <v>154</v>
      </c>
      <c r="G152" s="246"/>
      <c r="H152" s="249">
        <v>5.3140000000000001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AT152" s="255" t="s">
        <v>139</v>
      </c>
      <c r="AU152" s="255" t="s">
        <v>135</v>
      </c>
      <c r="AV152" s="13" t="s">
        <v>135</v>
      </c>
      <c r="AW152" s="13" t="s">
        <v>36</v>
      </c>
      <c r="AX152" s="13" t="s">
        <v>80</v>
      </c>
      <c r="AY152" s="255" t="s">
        <v>126</v>
      </c>
    </row>
    <row r="153" s="12" customFormat="1">
      <c r="B153" s="235"/>
      <c r="C153" s="236"/>
      <c r="D153" s="232" t="s">
        <v>139</v>
      </c>
      <c r="E153" s="237" t="s">
        <v>1</v>
      </c>
      <c r="F153" s="238" t="s">
        <v>146</v>
      </c>
      <c r="G153" s="236"/>
      <c r="H153" s="237" t="s">
        <v>1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139</v>
      </c>
      <c r="AU153" s="244" t="s">
        <v>135</v>
      </c>
      <c r="AV153" s="12" t="s">
        <v>88</v>
      </c>
      <c r="AW153" s="12" t="s">
        <v>36</v>
      </c>
      <c r="AX153" s="12" t="s">
        <v>80</v>
      </c>
      <c r="AY153" s="244" t="s">
        <v>126</v>
      </c>
    </row>
    <row r="154" s="13" customFormat="1">
      <c r="B154" s="245"/>
      <c r="C154" s="246"/>
      <c r="D154" s="232" t="s">
        <v>139</v>
      </c>
      <c r="E154" s="247" t="s">
        <v>1</v>
      </c>
      <c r="F154" s="248" t="s">
        <v>153</v>
      </c>
      <c r="G154" s="246"/>
      <c r="H154" s="249">
        <v>1.714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AT154" s="255" t="s">
        <v>139</v>
      </c>
      <c r="AU154" s="255" t="s">
        <v>135</v>
      </c>
      <c r="AV154" s="13" t="s">
        <v>135</v>
      </c>
      <c r="AW154" s="13" t="s">
        <v>36</v>
      </c>
      <c r="AX154" s="13" t="s">
        <v>80</v>
      </c>
      <c r="AY154" s="255" t="s">
        <v>126</v>
      </c>
    </row>
    <row r="155" s="12" customFormat="1">
      <c r="B155" s="235"/>
      <c r="C155" s="236"/>
      <c r="D155" s="232" t="s">
        <v>139</v>
      </c>
      <c r="E155" s="237" t="s">
        <v>1</v>
      </c>
      <c r="F155" s="238" t="s">
        <v>147</v>
      </c>
      <c r="G155" s="236"/>
      <c r="H155" s="237" t="s">
        <v>1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AT155" s="244" t="s">
        <v>139</v>
      </c>
      <c r="AU155" s="244" t="s">
        <v>135</v>
      </c>
      <c r="AV155" s="12" t="s">
        <v>88</v>
      </c>
      <c r="AW155" s="12" t="s">
        <v>36</v>
      </c>
      <c r="AX155" s="12" t="s">
        <v>80</v>
      </c>
      <c r="AY155" s="244" t="s">
        <v>126</v>
      </c>
    </row>
    <row r="156" s="13" customFormat="1">
      <c r="B156" s="245"/>
      <c r="C156" s="246"/>
      <c r="D156" s="232" t="s">
        <v>139</v>
      </c>
      <c r="E156" s="247" t="s">
        <v>1</v>
      </c>
      <c r="F156" s="248" t="s">
        <v>152</v>
      </c>
      <c r="G156" s="246"/>
      <c r="H156" s="249">
        <v>5.7460000000000004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139</v>
      </c>
      <c r="AU156" s="255" t="s">
        <v>135</v>
      </c>
      <c r="AV156" s="13" t="s">
        <v>135</v>
      </c>
      <c r="AW156" s="13" t="s">
        <v>36</v>
      </c>
      <c r="AX156" s="13" t="s">
        <v>80</v>
      </c>
      <c r="AY156" s="255" t="s">
        <v>126</v>
      </c>
    </row>
    <row r="157" s="14" customFormat="1">
      <c r="B157" s="256"/>
      <c r="C157" s="257"/>
      <c r="D157" s="232" t="s">
        <v>139</v>
      </c>
      <c r="E157" s="258" t="s">
        <v>1</v>
      </c>
      <c r="F157" s="259" t="s">
        <v>148</v>
      </c>
      <c r="G157" s="257"/>
      <c r="H157" s="260">
        <v>20.234000000000002</v>
      </c>
      <c r="I157" s="261"/>
      <c r="J157" s="257"/>
      <c r="K157" s="257"/>
      <c r="L157" s="262"/>
      <c r="M157" s="263"/>
      <c r="N157" s="264"/>
      <c r="O157" s="264"/>
      <c r="P157" s="264"/>
      <c r="Q157" s="264"/>
      <c r="R157" s="264"/>
      <c r="S157" s="264"/>
      <c r="T157" s="265"/>
      <c r="AT157" s="266" t="s">
        <v>139</v>
      </c>
      <c r="AU157" s="266" t="s">
        <v>135</v>
      </c>
      <c r="AV157" s="14" t="s">
        <v>134</v>
      </c>
      <c r="AW157" s="14" t="s">
        <v>36</v>
      </c>
      <c r="AX157" s="14" t="s">
        <v>88</v>
      </c>
      <c r="AY157" s="266" t="s">
        <v>126</v>
      </c>
    </row>
    <row r="158" s="1" customFormat="1" ht="24" customHeight="1">
      <c r="B158" s="38"/>
      <c r="C158" s="267" t="s">
        <v>155</v>
      </c>
      <c r="D158" s="267" t="s">
        <v>156</v>
      </c>
      <c r="E158" s="268" t="s">
        <v>157</v>
      </c>
      <c r="F158" s="269" t="s">
        <v>158</v>
      </c>
      <c r="G158" s="270" t="s">
        <v>159</v>
      </c>
      <c r="H158" s="271">
        <v>0.40500000000000003</v>
      </c>
      <c r="I158" s="272"/>
      <c r="J158" s="273">
        <f>ROUND(I158*H158,2)</f>
        <v>0</v>
      </c>
      <c r="K158" s="269" t="s">
        <v>1</v>
      </c>
      <c r="L158" s="274"/>
      <c r="M158" s="275" t="s">
        <v>1</v>
      </c>
      <c r="N158" s="276" t="s">
        <v>46</v>
      </c>
      <c r="O158" s="86"/>
      <c r="P158" s="228">
        <f>O158*H158</f>
        <v>0</v>
      </c>
      <c r="Q158" s="228">
        <v>1.95</v>
      </c>
      <c r="R158" s="228">
        <f>Q158*H158</f>
        <v>0.78975000000000006</v>
      </c>
      <c r="S158" s="228">
        <v>0</v>
      </c>
      <c r="T158" s="229">
        <f>S158*H158</f>
        <v>0</v>
      </c>
      <c r="AR158" s="230" t="s">
        <v>160</v>
      </c>
      <c r="AT158" s="230" t="s">
        <v>156</v>
      </c>
      <c r="AU158" s="230" t="s">
        <v>135</v>
      </c>
      <c r="AY158" s="17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135</v>
      </c>
      <c r="BK158" s="231">
        <f>ROUND(I158*H158,2)</f>
        <v>0</v>
      </c>
      <c r="BL158" s="17" t="s">
        <v>134</v>
      </c>
      <c r="BM158" s="230" t="s">
        <v>161</v>
      </c>
    </row>
    <row r="159" s="1" customFormat="1">
      <c r="B159" s="38"/>
      <c r="C159" s="39"/>
      <c r="D159" s="232" t="s">
        <v>137</v>
      </c>
      <c r="E159" s="39"/>
      <c r="F159" s="233" t="s">
        <v>158</v>
      </c>
      <c r="G159" s="39"/>
      <c r="H159" s="39"/>
      <c r="I159" s="135"/>
      <c r="J159" s="39"/>
      <c r="K159" s="39"/>
      <c r="L159" s="43"/>
      <c r="M159" s="234"/>
      <c r="N159" s="86"/>
      <c r="O159" s="86"/>
      <c r="P159" s="86"/>
      <c r="Q159" s="86"/>
      <c r="R159" s="86"/>
      <c r="S159" s="86"/>
      <c r="T159" s="87"/>
      <c r="AT159" s="17" t="s">
        <v>137</v>
      </c>
      <c r="AU159" s="17" t="s">
        <v>135</v>
      </c>
    </row>
    <row r="160" s="12" customFormat="1">
      <c r="B160" s="235"/>
      <c r="C160" s="236"/>
      <c r="D160" s="232" t="s">
        <v>139</v>
      </c>
      <c r="E160" s="237" t="s">
        <v>1</v>
      </c>
      <c r="F160" s="238" t="s">
        <v>140</v>
      </c>
      <c r="G160" s="236"/>
      <c r="H160" s="237" t="s">
        <v>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139</v>
      </c>
      <c r="AU160" s="244" t="s">
        <v>135</v>
      </c>
      <c r="AV160" s="12" t="s">
        <v>88</v>
      </c>
      <c r="AW160" s="12" t="s">
        <v>36</v>
      </c>
      <c r="AX160" s="12" t="s">
        <v>80</v>
      </c>
      <c r="AY160" s="244" t="s">
        <v>126</v>
      </c>
    </row>
    <row r="161" s="13" customFormat="1">
      <c r="B161" s="245"/>
      <c r="C161" s="246"/>
      <c r="D161" s="232" t="s">
        <v>139</v>
      </c>
      <c r="E161" s="247" t="s">
        <v>1</v>
      </c>
      <c r="F161" s="248" t="s">
        <v>152</v>
      </c>
      <c r="G161" s="246"/>
      <c r="H161" s="249">
        <v>5.7460000000000004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AT161" s="255" t="s">
        <v>139</v>
      </c>
      <c r="AU161" s="255" t="s">
        <v>135</v>
      </c>
      <c r="AV161" s="13" t="s">
        <v>135</v>
      </c>
      <c r="AW161" s="13" t="s">
        <v>36</v>
      </c>
      <c r="AX161" s="13" t="s">
        <v>80</v>
      </c>
      <c r="AY161" s="255" t="s">
        <v>126</v>
      </c>
    </row>
    <row r="162" s="12" customFormat="1">
      <c r="B162" s="235"/>
      <c r="C162" s="236"/>
      <c r="D162" s="232" t="s">
        <v>139</v>
      </c>
      <c r="E162" s="237" t="s">
        <v>1</v>
      </c>
      <c r="F162" s="238" t="s">
        <v>142</v>
      </c>
      <c r="G162" s="236"/>
      <c r="H162" s="237" t="s">
        <v>1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139</v>
      </c>
      <c r="AU162" s="244" t="s">
        <v>135</v>
      </c>
      <c r="AV162" s="12" t="s">
        <v>88</v>
      </c>
      <c r="AW162" s="12" t="s">
        <v>36</v>
      </c>
      <c r="AX162" s="12" t="s">
        <v>80</v>
      </c>
      <c r="AY162" s="244" t="s">
        <v>126</v>
      </c>
    </row>
    <row r="163" s="13" customFormat="1">
      <c r="B163" s="245"/>
      <c r="C163" s="246"/>
      <c r="D163" s="232" t="s">
        <v>139</v>
      </c>
      <c r="E163" s="247" t="s">
        <v>1</v>
      </c>
      <c r="F163" s="248" t="s">
        <v>153</v>
      </c>
      <c r="G163" s="246"/>
      <c r="H163" s="249">
        <v>1.714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139</v>
      </c>
      <c r="AU163" s="255" t="s">
        <v>135</v>
      </c>
      <c r="AV163" s="13" t="s">
        <v>135</v>
      </c>
      <c r="AW163" s="13" t="s">
        <v>36</v>
      </c>
      <c r="AX163" s="13" t="s">
        <v>80</v>
      </c>
      <c r="AY163" s="255" t="s">
        <v>126</v>
      </c>
    </row>
    <row r="164" s="12" customFormat="1">
      <c r="B164" s="235"/>
      <c r="C164" s="236"/>
      <c r="D164" s="232" t="s">
        <v>139</v>
      </c>
      <c r="E164" s="237" t="s">
        <v>1</v>
      </c>
      <c r="F164" s="238" t="s">
        <v>144</v>
      </c>
      <c r="G164" s="236"/>
      <c r="H164" s="237" t="s">
        <v>1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139</v>
      </c>
      <c r="AU164" s="244" t="s">
        <v>135</v>
      </c>
      <c r="AV164" s="12" t="s">
        <v>88</v>
      </c>
      <c r="AW164" s="12" t="s">
        <v>36</v>
      </c>
      <c r="AX164" s="12" t="s">
        <v>80</v>
      </c>
      <c r="AY164" s="244" t="s">
        <v>126</v>
      </c>
    </row>
    <row r="165" s="13" customFormat="1">
      <c r="B165" s="245"/>
      <c r="C165" s="246"/>
      <c r="D165" s="232" t="s">
        <v>139</v>
      </c>
      <c r="E165" s="247" t="s">
        <v>1</v>
      </c>
      <c r="F165" s="248" t="s">
        <v>154</v>
      </c>
      <c r="G165" s="246"/>
      <c r="H165" s="249">
        <v>5.3140000000000001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AT165" s="255" t="s">
        <v>139</v>
      </c>
      <c r="AU165" s="255" t="s">
        <v>135</v>
      </c>
      <c r="AV165" s="13" t="s">
        <v>135</v>
      </c>
      <c r="AW165" s="13" t="s">
        <v>36</v>
      </c>
      <c r="AX165" s="13" t="s">
        <v>80</v>
      </c>
      <c r="AY165" s="255" t="s">
        <v>126</v>
      </c>
    </row>
    <row r="166" s="12" customFormat="1">
      <c r="B166" s="235"/>
      <c r="C166" s="236"/>
      <c r="D166" s="232" t="s">
        <v>139</v>
      </c>
      <c r="E166" s="237" t="s">
        <v>1</v>
      </c>
      <c r="F166" s="238" t="s">
        <v>146</v>
      </c>
      <c r="G166" s="236"/>
      <c r="H166" s="237" t="s">
        <v>1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139</v>
      </c>
      <c r="AU166" s="244" t="s">
        <v>135</v>
      </c>
      <c r="AV166" s="12" t="s">
        <v>88</v>
      </c>
      <c r="AW166" s="12" t="s">
        <v>36</v>
      </c>
      <c r="AX166" s="12" t="s">
        <v>80</v>
      </c>
      <c r="AY166" s="244" t="s">
        <v>126</v>
      </c>
    </row>
    <row r="167" s="13" customFormat="1">
      <c r="B167" s="245"/>
      <c r="C167" s="246"/>
      <c r="D167" s="232" t="s">
        <v>139</v>
      </c>
      <c r="E167" s="247" t="s">
        <v>1</v>
      </c>
      <c r="F167" s="248" t="s">
        <v>153</v>
      </c>
      <c r="G167" s="246"/>
      <c r="H167" s="249">
        <v>1.714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139</v>
      </c>
      <c r="AU167" s="255" t="s">
        <v>135</v>
      </c>
      <c r="AV167" s="13" t="s">
        <v>135</v>
      </c>
      <c r="AW167" s="13" t="s">
        <v>36</v>
      </c>
      <c r="AX167" s="13" t="s">
        <v>80</v>
      </c>
      <c r="AY167" s="255" t="s">
        <v>126</v>
      </c>
    </row>
    <row r="168" s="12" customFormat="1">
      <c r="B168" s="235"/>
      <c r="C168" s="236"/>
      <c r="D168" s="232" t="s">
        <v>139</v>
      </c>
      <c r="E168" s="237" t="s">
        <v>1</v>
      </c>
      <c r="F168" s="238" t="s">
        <v>147</v>
      </c>
      <c r="G168" s="236"/>
      <c r="H168" s="237" t="s">
        <v>1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139</v>
      </c>
      <c r="AU168" s="244" t="s">
        <v>135</v>
      </c>
      <c r="AV168" s="12" t="s">
        <v>88</v>
      </c>
      <c r="AW168" s="12" t="s">
        <v>36</v>
      </c>
      <c r="AX168" s="12" t="s">
        <v>80</v>
      </c>
      <c r="AY168" s="244" t="s">
        <v>126</v>
      </c>
    </row>
    <row r="169" s="13" customFormat="1">
      <c r="B169" s="245"/>
      <c r="C169" s="246"/>
      <c r="D169" s="232" t="s">
        <v>139</v>
      </c>
      <c r="E169" s="247" t="s">
        <v>1</v>
      </c>
      <c r="F169" s="248" t="s">
        <v>152</v>
      </c>
      <c r="G169" s="246"/>
      <c r="H169" s="249">
        <v>5.7460000000000004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AT169" s="255" t="s">
        <v>139</v>
      </c>
      <c r="AU169" s="255" t="s">
        <v>135</v>
      </c>
      <c r="AV169" s="13" t="s">
        <v>135</v>
      </c>
      <c r="AW169" s="13" t="s">
        <v>36</v>
      </c>
      <c r="AX169" s="13" t="s">
        <v>80</v>
      </c>
      <c r="AY169" s="255" t="s">
        <v>126</v>
      </c>
    </row>
    <row r="170" s="14" customFormat="1">
      <c r="B170" s="256"/>
      <c r="C170" s="257"/>
      <c r="D170" s="232" t="s">
        <v>139</v>
      </c>
      <c r="E170" s="258" t="s">
        <v>1</v>
      </c>
      <c r="F170" s="259" t="s">
        <v>148</v>
      </c>
      <c r="G170" s="257"/>
      <c r="H170" s="260">
        <v>20.234000000000002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AT170" s="266" t="s">
        <v>139</v>
      </c>
      <c r="AU170" s="266" t="s">
        <v>135</v>
      </c>
      <c r="AV170" s="14" t="s">
        <v>134</v>
      </c>
      <c r="AW170" s="14" t="s">
        <v>36</v>
      </c>
      <c r="AX170" s="14" t="s">
        <v>88</v>
      </c>
      <c r="AY170" s="266" t="s">
        <v>126</v>
      </c>
    </row>
    <row r="171" s="13" customFormat="1">
      <c r="B171" s="245"/>
      <c r="C171" s="246"/>
      <c r="D171" s="232" t="s">
        <v>139</v>
      </c>
      <c r="E171" s="246"/>
      <c r="F171" s="248" t="s">
        <v>162</v>
      </c>
      <c r="G171" s="246"/>
      <c r="H171" s="249">
        <v>0.40500000000000003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139</v>
      </c>
      <c r="AU171" s="255" t="s">
        <v>135</v>
      </c>
      <c r="AV171" s="13" t="s">
        <v>135</v>
      </c>
      <c r="AW171" s="13" t="s">
        <v>4</v>
      </c>
      <c r="AX171" s="13" t="s">
        <v>88</v>
      </c>
      <c r="AY171" s="255" t="s">
        <v>126</v>
      </c>
    </row>
    <row r="172" s="1" customFormat="1" ht="24" customHeight="1">
      <c r="B172" s="38"/>
      <c r="C172" s="219" t="s">
        <v>134</v>
      </c>
      <c r="D172" s="219" t="s">
        <v>129</v>
      </c>
      <c r="E172" s="220" t="s">
        <v>163</v>
      </c>
      <c r="F172" s="221" t="s">
        <v>164</v>
      </c>
      <c r="G172" s="222" t="s">
        <v>132</v>
      </c>
      <c r="H172" s="223">
        <v>20.234000000000002</v>
      </c>
      <c r="I172" s="224"/>
      <c r="J172" s="225">
        <f>ROUND(I172*H172,2)</f>
        <v>0</v>
      </c>
      <c r="K172" s="221" t="s">
        <v>1</v>
      </c>
      <c r="L172" s="43"/>
      <c r="M172" s="226" t="s">
        <v>1</v>
      </c>
      <c r="N172" s="227" t="s">
        <v>46</v>
      </c>
      <c r="O172" s="86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30" t="s">
        <v>134</v>
      </c>
      <c r="AT172" s="230" t="s">
        <v>129</v>
      </c>
      <c r="AU172" s="230" t="s">
        <v>135</v>
      </c>
      <c r="AY172" s="17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135</v>
      </c>
      <c r="BK172" s="231">
        <f>ROUND(I172*H172,2)</f>
        <v>0</v>
      </c>
      <c r="BL172" s="17" t="s">
        <v>134</v>
      </c>
      <c r="BM172" s="230" t="s">
        <v>165</v>
      </c>
    </row>
    <row r="173" s="1" customFormat="1">
      <c r="B173" s="38"/>
      <c r="C173" s="39"/>
      <c r="D173" s="232" t="s">
        <v>137</v>
      </c>
      <c r="E173" s="39"/>
      <c r="F173" s="233" t="s">
        <v>164</v>
      </c>
      <c r="G173" s="39"/>
      <c r="H173" s="39"/>
      <c r="I173" s="135"/>
      <c r="J173" s="39"/>
      <c r="K173" s="39"/>
      <c r="L173" s="43"/>
      <c r="M173" s="234"/>
      <c r="N173" s="86"/>
      <c r="O173" s="86"/>
      <c r="P173" s="86"/>
      <c r="Q173" s="86"/>
      <c r="R173" s="86"/>
      <c r="S173" s="86"/>
      <c r="T173" s="87"/>
      <c r="AT173" s="17" t="s">
        <v>137</v>
      </c>
      <c r="AU173" s="17" t="s">
        <v>135</v>
      </c>
    </row>
    <row r="174" s="12" customFormat="1">
      <c r="B174" s="235"/>
      <c r="C174" s="236"/>
      <c r="D174" s="232" t="s">
        <v>139</v>
      </c>
      <c r="E174" s="237" t="s">
        <v>1</v>
      </c>
      <c r="F174" s="238" t="s">
        <v>140</v>
      </c>
      <c r="G174" s="236"/>
      <c r="H174" s="237" t="s">
        <v>1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139</v>
      </c>
      <c r="AU174" s="244" t="s">
        <v>135</v>
      </c>
      <c r="AV174" s="12" t="s">
        <v>88</v>
      </c>
      <c r="AW174" s="12" t="s">
        <v>36</v>
      </c>
      <c r="AX174" s="12" t="s">
        <v>80</v>
      </c>
      <c r="AY174" s="244" t="s">
        <v>126</v>
      </c>
    </row>
    <row r="175" s="13" customFormat="1">
      <c r="B175" s="245"/>
      <c r="C175" s="246"/>
      <c r="D175" s="232" t="s">
        <v>139</v>
      </c>
      <c r="E175" s="247" t="s">
        <v>1</v>
      </c>
      <c r="F175" s="248" t="s">
        <v>152</v>
      </c>
      <c r="G175" s="246"/>
      <c r="H175" s="249">
        <v>5.7460000000000004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AT175" s="255" t="s">
        <v>139</v>
      </c>
      <c r="AU175" s="255" t="s">
        <v>135</v>
      </c>
      <c r="AV175" s="13" t="s">
        <v>135</v>
      </c>
      <c r="AW175" s="13" t="s">
        <v>36</v>
      </c>
      <c r="AX175" s="13" t="s">
        <v>80</v>
      </c>
      <c r="AY175" s="255" t="s">
        <v>126</v>
      </c>
    </row>
    <row r="176" s="12" customFormat="1">
      <c r="B176" s="235"/>
      <c r="C176" s="236"/>
      <c r="D176" s="232" t="s">
        <v>139</v>
      </c>
      <c r="E176" s="237" t="s">
        <v>1</v>
      </c>
      <c r="F176" s="238" t="s">
        <v>142</v>
      </c>
      <c r="G176" s="236"/>
      <c r="H176" s="237" t="s">
        <v>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139</v>
      </c>
      <c r="AU176" s="244" t="s">
        <v>135</v>
      </c>
      <c r="AV176" s="12" t="s">
        <v>88</v>
      </c>
      <c r="AW176" s="12" t="s">
        <v>36</v>
      </c>
      <c r="AX176" s="12" t="s">
        <v>80</v>
      </c>
      <c r="AY176" s="244" t="s">
        <v>126</v>
      </c>
    </row>
    <row r="177" s="13" customFormat="1">
      <c r="B177" s="245"/>
      <c r="C177" s="246"/>
      <c r="D177" s="232" t="s">
        <v>139</v>
      </c>
      <c r="E177" s="247" t="s">
        <v>1</v>
      </c>
      <c r="F177" s="248" t="s">
        <v>153</v>
      </c>
      <c r="G177" s="246"/>
      <c r="H177" s="249">
        <v>1.714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139</v>
      </c>
      <c r="AU177" s="255" t="s">
        <v>135</v>
      </c>
      <c r="AV177" s="13" t="s">
        <v>135</v>
      </c>
      <c r="AW177" s="13" t="s">
        <v>36</v>
      </c>
      <c r="AX177" s="13" t="s">
        <v>80</v>
      </c>
      <c r="AY177" s="255" t="s">
        <v>126</v>
      </c>
    </row>
    <row r="178" s="12" customFormat="1">
      <c r="B178" s="235"/>
      <c r="C178" s="236"/>
      <c r="D178" s="232" t="s">
        <v>139</v>
      </c>
      <c r="E178" s="237" t="s">
        <v>1</v>
      </c>
      <c r="F178" s="238" t="s">
        <v>144</v>
      </c>
      <c r="G178" s="236"/>
      <c r="H178" s="237" t="s">
        <v>1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139</v>
      </c>
      <c r="AU178" s="244" t="s">
        <v>135</v>
      </c>
      <c r="AV178" s="12" t="s">
        <v>88</v>
      </c>
      <c r="AW178" s="12" t="s">
        <v>36</v>
      </c>
      <c r="AX178" s="12" t="s">
        <v>80</v>
      </c>
      <c r="AY178" s="244" t="s">
        <v>126</v>
      </c>
    </row>
    <row r="179" s="13" customFormat="1">
      <c r="B179" s="245"/>
      <c r="C179" s="246"/>
      <c r="D179" s="232" t="s">
        <v>139</v>
      </c>
      <c r="E179" s="247" t="s">
        <v>1</v>
      </c>
      <c r="F179" s="248" t="s">
        <v>154</v>
      </c>
      <c r="G179" s="246"/>
      <c r="H179" s="249">
        <v>5.3140000000000001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139</v>
      </c>
      <c r="AU179" s="255" t="s">
        <v>135</v>
      </c>
      <c r="AV179" s="13" t="s">
        <v>135</v>
      </c>
      <c r="AW179" s="13" t="s">
        <v>36</v>
      </c>
      <c r="AX179" s="13" t="s">
        <v>80</v>
      </c>
      <c r="AY179" s="255" t="s">
        <v>126</v>
      </c>
    </row>
    <row r="180" s="12" customFormat="1">
      <c r="B180" s="235"/>
      <c r="C180" s="236"/>
      <c r="D180" s="232" t="s">
        <v>139</v>
      </c>
      <c r="E180" s="237" t="s">
        <v>1</v>
      </c>
      <c r="F180" s="238" t="s">
        <v>146</v>
      </c>
      <c r="G180" s="236"/>
      <c r="H180" s="237" t="s">
        <v>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139</v>
      </c>
      <c r="AU180" s="244" t="s">
        <v>135</v>
      </c>
      <c r="AV180" s="12" t="s">
        <v>88</v>
      </c>
      <c r="AW180" s="12" t="s">
        <v>36</v>
      </c>
      <c r="AX180" s="12" t="s">
        <v>80</v>
      </c>
      <c r="AY180" s="244" t="s">
        <v>126</v>
      </c>
    </row>
    <row r="181" s="13" customFormat="1">
      <c r="B181" s="245"/>
      <c r="C181" s="246"/>
      <c r="D181" s="232" t="s">
        <v>139</v>
      </c>
      <c r="E181" s="247" t="s">
        <v>1</v>
      </c>
      <c r="F181" s="248" t="s">
        <v>153</v>
      </c>
      <c r="G181" s="246"/>
      <c r="H181" s="249">
        <v>1.714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139</v>
      </c>
      <c r="AU181" s="255" t="s">
        <v>135</v>
      </c>
      <c r="AV181" s="13" t="s">
        <v>135</v>
      </c>
      <c r="AW181" s="13" t="s">
        <v>36</v>
      </c>
      <c r="AX181" s="13" t="s">
        <v>80</v>
      </c>
      <c r="AY181" s="255" t="s">
        <v>126</v>
      </c>
    </row>
    <row r="182" s="12" customFormat="1">
      <c r="B182" s="235"/>
      <c r="C182" s="236"/>
      <c r="D182" s="232" t="s">
        <v>139</v>
      </c>
      <c r="E182" s="237" t="s">
        <v>1</v>
      </c>
      <c r="F182" s="238" t="s">
        <v>147</v>
      </c>
      <c r="G182" s="236"/>
      <c r="H182" s="237" t="s">
        <v>1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139</v>
      </c>
      <c r="AU182" s="244" t="s">
        <v>135</v>
      </c>
      <c r="AV182" s="12" t="s">
        <v>88</v>
      </c>
      <c r="AW182" s="12" t="s">
        <v>36</v>
      </c>
      <c r="AX182" s="12" t="s">
        <v>80</v>
      </c>
      <c r="AY182" s="244" t="s">
        <v>126</v>
      </c>
    </row>
    <row r="183" s="13" customFormat="1">
      <c r="B183" s="245"/>
      <c r="C183" s="246"/>
      <c r="D183" s="232" t="s">
        <v>139</v>
      </c>
      <c r="E183" s="247" t="s">
        <v>1</v>
      </c>
      <c r="F183" s="248" t="s">
        <v>152</v>
      </c>
      <c r="G183" s="246"/>
      <c r="H183" s="249">
        <v>5.7460000000000004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139</v>
      </c>
      <c r="AU183" s="255" t="s">
        <v>135</v>
      </c>
      <c r="AV183" s="13" t="s">
        <v>135</v>
      </c>
      <c r="AW183" s="13" t="s">
        <v>36</v>
      </c>
      <c r="AX183" s="13" t="s">
        <v>80</v>
      </c>
      <c r="AY183" s="255" t="s">
        <v>126</v>
      </c>
    </row>
    <row r="184" s="14" customFormat="1">
      <c r="B184" s="256"/>
      <c r="C184" s="257"/>
      <c r="D184" s="232" t="s">
        <v>139</v>
      </c>
      <c r="E184" s="258" t="s">
        <v>1</v>
      </c>
      <c r="F184" s="259" t="s">
        <v>148</v>
      </c>
      <c r="G184" s="257"/>
      <c r="H184" s="260">
        <v>20.234000000000002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AT184" s="266" t="s">
        <v>139</v>
      </c>
      <c r="AU184" s="266" t="s">
        <v>135</v>
      </c>
      <c r="AV184" s="14" t="s">
        <v>134</v>
      </c>
      <c r="AW184" s="14" t="s">
        <v>36</v>
      </c>
      <c r="AX184" s="14" t="s">
        <v>88</v>
      </c>
      <c r="AY184" s="266" t="s">
        <v>126</v>
      </c>
    </row>
    <row r="185" s="1" customFormat="1" ht="36" customHeight="1">
      <c r="B185" s="38"/>
      <c r="C185" s="267" t="s">
        <v>166</v>
      </c>
      <c r="D185" s="267" t="s">
        <v>156</v>
      </c>
      <c r="E185" s="268" t="s">
        <v>167</v>
      </c>
      <c r="F185" s="269" t="s">
        <v>168</v>
      </c>
      <c r="G185" s="270" t="s">
        <v>159</v>
      </c>
      <c r="H185" s="271">
        <v>0.20100000000000001</v>
      </c>
      <c r="I185" s="272"/>
      <c r="J185" s="273">
        <f>ROUND(I185*H185,2)</f>
        <v>0</v>
      </c>
      <c r="K185" s="269" t="s">
        <v>1</v>
      </c>
      <c r="L185" s="274"/>
      <c r="M185" s="275" t="s">
        <v>1</v>
      </c>
      <c r="N185" s="276" t="s">
        <v>46</v>
      </c>
      <c r="O185" s="86"/>
      <c r="P185" s="228">
        <f>O185*H185</f>
        <v>0</v>
      </c>
      <c r="Q185" s="228">
        <v>1.5</v>
      </c>
      <c r="R185" s="228">
        <f>Q185*H185</f>
        <v>0.30149999999999999</v>
      </c>
      <c r="S185" s="228">
        <v>0</v>
      </c>
      <c r="T185" s="229">
        <f>S185*H185</f>
        <v>0</v>
      </c>
      <c r="AR185" s="230" t="s">
        <v>160</v>
      </c>
      <c r="AT185" s="230" t="s">
        <v>156</v>
      </c>
      <c r="AU185" s="230" t="s">
        <v>135</v>
      </c>
      <c r="AY185" s="17" t="s">
        <v>126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135</v>
      </c>
      <c r="BK185" s="231">
        <f>ROUND(I185*H185,2)</f>
        <v>0</v>
      </c>
      <c r="BL185" s="17" t="s">
        <v>134</v>
      </c>
      <c r="BM185" s="230" t="s">
        <v>169</v>
      </c>
    </row>
    <row r="186" s="1" customFormat="1">
      <c r="B186" s="38"/>
      <c r="C186" s="39"/>
      <c r="D186" s="232" t="s">
        <v>137</v>
      </c>
      <c r="E186" s="39"/>
      <c r="F186" s="233" t="s">
        <v>168</v>
      </c>
      <c r="G186" s="39"/>
      <c r="H186" s="39"/>
      <c r="I186" s="135"/>
      <c r="J186" s="39"/>
      <c r="K186" s="39"/>
      <c r="L186" s="43"/>
      <c r="M186" s="234"/>
      <c r="N186" s="86"/>
      <c r="O186" s="86"/>
      <c r="P186" s="86"/>
      <c r="Q186" s="86"/>
      <c r="R186" s="86"/>
      <c r="S186" s="86"/>
      <c r="T186" s="87"/>
      <c r="AT186" s="17" t="s">
        <v>137</v>
      </c>
      <c r="AU186" s="17" t="s">
        <v>135</v>
      </c>
    </row>
    <row r="187" s="12" customFormat="1">
      <c r="B187" s="235"/>
      <c r="C187" s="236"/>
      <c r="D187" s="232" t="s">
        <v>139</v>
      </c>
      <c r="E187" s="237" t="s">
        <v>1</v>
      </c>
      <c r="F187" s="238" t="s">
        <v>140</v>
      </c>
      <c r="G187" s="236"/>
      <c r="H187" s="237" t="s">
        <v>1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139</v>
      </c>
      <c r="AU187" s="244" t="s">
        <v>135</v>
      </c>
      <c r="AV187" s="12" t="s">
        <v>88</v>
      </c>
      <c r="AW187" s="12" t="s">
        <v>36</v>
      </c>
      <c r="AX187" s="12" t="s">
        <v>80</v>
      </c>
      <c r="AY187" s="244" t="s">
        <v>126</v>
      </c>
    </row>
    <row r="188" s="13" customFormat="1">
      <c r="B188" s="245"/>
      <c r="C188" s="246"/>
      <c r="D188" s="232" t="s">
        <v>139</v>
      </c>
      <c r="E188" s="247" t="s">
        <v>1</v>
      </c>
      <c r="F188" s="248" t="s">
        <v>170</v>
      </c>
      <c r="G188" s="246"/>
      <c r="H188" s="249">
        <v>0.057000000000000002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139</v>
      </c>
      <c r="AU188" s="255" t="s">
        <v>135</v>
      </c>
      <c r="AV188" s="13" t="s">
        <v>135</v>
      </c>
      <c r="AW188" s="13" t="s">
        <v>36</v>
      </c>
      <c r="AX188" s="13" t="s">
        <v>80</v>
      </c>
      <c r="AY188" s="255" t="s">
        <v>126</v>
      </c>
    </row>
    <row r="189" s="12" customFormat="1">
      <c r="B189" s="235"/>
      <c r="C189" s="236"/>
      <c r="D189" s="232" t="s">
        <v>139</v>
      </c>
      <c r="E189" s="237" t="s">
        <v>1</v>
      </c>
      <c r="F189" s="238" t="s">
        <v>142</v>
      </c>
      <c r="G189" s="236"/>
      <c r="H189" s="237" t="s">
        <v>1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139</v>
      </c>
      <c r="AU189" s="244" t="s">
        <v>135</v>
      </c>
      <c r="AV189" s="12" t="s">
        <v>88</v>
      </c>
      <c r="AW189" s="12" t="s">
        <v>36</v>
      </c>
      <c r="AX189" s="12" t="s">
        <v>80</v>
      </c>
      <c r="AY189" s="244" t="s">
        <v>126</v>
      </c>
    </row>
    <row r="190" s="13" customFormat="1">
      <c r="B190" s="245"/>
      <c r="C190" s="246"/>
      <c r="D190" s="232" t="s">
        <v>139</v>
      </c>
      <c r="E190" s="247" t="s">
        <v>1</v>
      </c>
      <c r="F190" s="248" t="s">
        <v>171</v>
      </c>
      <c r="G190" s="246"/>
      <c r="H190" s="249">
        <v>0.017000000000000001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139</v>
      </c>
      <c r="AU190" s="255" t="s">
        <v>135</v>
      </c>
      <c r="AV190" s="13" t="s">
        <v>135</v>
      </c>
      <c r="AW190" s="13" t="s">
        <v>36</v>
      </c>
      <c r="AX190" s="13" t="s">
        <v>80</v>
      </c>
      <c r="AY190" s="255" t="s">
        <v>126</v>
      </c>
    </row>
    <row r="191" s="12" customFormat="1">
      <c r="B191" s="235"/>
      <c r="C191" s="236"/>
      <c r="D191" s="232" t="s">
        <v>139</v>
      </c>
      <c r="E191" s="237" t="s">
        <v>1</v>
      </c>
      <c r="F191" s="238" t="s">
        <v>144</v>
      </c>
      <c r="G191" s="236"/>
      <c r="H191" s="237" t="s">
        <v>1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139</v>
      </c>
      <c r="AU191" s="244" t="s">
        <v>135</v>
      </c>
      <c r="AV191" s="12" t="s">
        <v>88</v>
      </c>
      <c r="AW191" s="12" t="s">
        <v>36</v>
      </c>
      <c r="AX191" s="12" t="s">
        <v>80</v>
      </c>
      <c r="AY191" s="244" t="s">
        <v>126</v>
      </c>
    </row>
    <row r="192" s="13" customFormat="1">
      <c r="B192" s="245"/>
      <c r="C192" s="246"/>
      <c r="D192" s="232" t="s">
        <v>139</v>
      </c>
      <c r="E192" s="247" t="s">
        <v>1</v>
      </c>
      <c r="F192" s="248" t="s">
        <v>172</v>
      </c>
      <c r="G192" s="246"/>
      <c r="H192" s="249">
        <v>0.052999999999999998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139</v>
      </c>
      <c r="AU192" s="255" t="s">
        <v>135</v>
      </c>
      <c r="AV192" s="13" t="s">
        <v>135</v>
      </c>
      <c r="AW192" s="13" t="s">
        <v>36</v>
      </c>
      <c r="AX192" s="13" t="s">
        <v>80</v>
      </c>
      <c r="AY192" s="255" t="s">
        <v>126</v>
      </c>
    </row>
    <row r="193" s="12" customFormat="1">
      <c r="B193" s="235"/>
      <c r="C193" s="236"/>
      <c r="D193" s="232" t="s">
        <v>139</v>
      </c>
      <c r="E193" s="237" t="s">
        <v>1</v>
      </c>
      <c r="F193" s="238" t="s">
        <v>146</v>
      </c>
      <c r="G193" s="236"/>
      <c r="H193" s="237" t="s">
        <v>1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139</v>
      </c>
      <c r="AU193" s="244" t="s">
        <v>135</v>
      </c>
      <c r="AV193" s="12" t="s">
        <v>88</v>
      </c>
      <c r="AW193" s="12" t="s">
        <v>36</v>
      </c>
      <c r="AX193" s="12" t="s">
        <v>80</v>
      </c>
      <c r="AY193" s="244" t="s">
        <v>126</v>
      </c>
    </row>
    <row r="194" s="13" customFormat="1">
      <c r="B194" s="245"/>
      <c r="C194" s="246"/>
      <c r="D194" s="232" t="s">
        <v>139</v>
      </c>
      <c r="E194" s="247" t="s">
        <v>1</v>
      </c>
      <c r="F194" s="248" t="s">
        <v>171</v>
      </c>
      <c r="G194" s="246"/>
      <c r="H194" s="249">
        <v>0.017000000000000001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AT194" s="255" t="s">
        <v>139</v>
      </c>
      <c r="AU194" s="255" t="s">
        <v>135</v>
      </c>
      <c r="AV194" s="13" t="s">
        <v>135</v>
      </c>
      <c r="AW194" s="13" t="s">
        <v>36</v>
      </c>
      <c r="AX194" s="13" t="s">
        <v>80</v>
      </c>
      <c r="AY194" s="255" t="s">
        <v>126</v>
      </c>
    </row>
    <row r="195" s="12" customFormat="1">
      <c r="B195" s="235"/>
      <c r="C195" s="236"/>
      <c r="D195" s="232" t="s">
        <v>139</v>
      </c>
      <c r="E195" s="237" t="s">
        <v>1</v>
      </c>
      <c r="F195" s="238" t="s">
        <v>147</v>
      </c>
      <c r="G195" s="236"/>
      <c r="H195" s="237" t="s">
        <v>1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AT195" s="244" t="s">
        <v>139</v>
      </c>
      <c r="AU195" s="244" t="s">
        <v>135</v>
      </c>
      <c r="AV195" s="12" t="s">
        <v>88</v>
      </c>
      <c r="AW195" s="12" t="s">
        <v>36</v>
      </c>
      <c r="AX195" s="12" t="s">
        <v>80</v>
      </c>
      <c r="AY195" s="244" t="s">
        <v>126</v>
      </c>
    </row>
    <row r="196" s="13" customFormat="1">
      <c r="B196" s="245"/>
      <c r="C196" s="246"/>
      <c r="D196" s="232" t="s">
        <v>139</v>
      </c>
      <c r="E196" s="247" t="s">
        <v>1</v>
      </c>
      <c r="F196" s="248" t="s">
        <v>170</v>
      </c>
      <c r="G196" s="246"/>
      <c r="H196" s="249">
        <v>0.057000000000000002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AT196" s="255" t="s">
        <v>139</v>
      </c>
      <c r="AU196" s="255" t="s">
        <v>135</v>
      </c>
      <c r="AV196" s="13" t="s">
        <v>135</v>
      </c>
      <c r="AW196" s="13" t="s">
        <v>36</v>
      </c>
      <c r="AX196" s="13" t="s">
        <v>80</v>
      </c>
      <c r="AY196" s="255" t="s">
        <v>126</v>
      </c>
    </row>
    <row r="197" s="14" customFormat="1">
      <c r="B197" s="256"/>
      <c r="C197" s="257"/>
      <c r="D197" s="232" t="s">
        <v>139</v>
      </c>
      <c r="E197" s="258" t="s">
        <v>1</v>
      </c>
      <c r="F197" s="259" t="s">
        <v>148</v>
      </c>
      <c r="G197" s="257"/>
      <c r="H197" s="260">
        <v>0.20100000000000001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AT197" s="266" t="s">
        <v>139</v>
      </c>
      <c r="AU197" s="266" t="s">
        <v>135</v>
      </c>
      <c r="AV197" s="14" t="s">
        <v>134</v>
      </c>
      <c r="AW197" s="14" t="s">
        <v>36</v>
      </c>
      <c r="AX197" s="14" t="s">
        <v>88</v>
      </c>
      <c r="AY197" s="266" t="s">
        <v>126</v>
      </c>
    </row>
    <row r="198" s="1" customFormat="1" ht="24" customHeight="1">
      <c r="B198" s="38"/>
      <c r="C198" s="219" t="s">
        <v>127</v>
      </c>
      <c r="D198" s="219" t="s">
        <v>129</v>
      </c>
      <c r="E198" s="220" t="s">
        <v>173</v>
      </c>
      <c r="F198" s="221" t="s">
        <v>174</v>
      </c>
      <c r="G198" s="222" t="s">
        <v>132</v>
      </c>
      <c r="H198" s="223">
        <v>20.234000000000002</v>
      </c>
      <c r="I198" s="224"/>
      <c r="J198" s="225">
        <f>ROUND(I198*H198,2)</f>
        <v>0</v>
      </c>
      <c r="K198" s="221" t="s">
        <v>133</v>
      </c>
      <c r="L198" s="43"/>
      <c r="M198" s="226" t="s">
        <v>1</v>
      </c>
      <c r="N198" s="227" t="s">
        <v>46</v>
      </c>
      <c r="O198" s="86"/>
      <c r="P198" s="228">
        <f>O198*H198</f>
        <v>0</v>
      </c>
      <c r="Q198" s="228">
        <v>0.0041000000000000003</v>
      </c>
      <c r="R198" s="228">
        <f>Q198*H198</f>
        <v>0.082959400000000016</v>
      </c>
      <c r="S198" s="228">
        <v>0</v>
      </c>
      <c r="T198" s="229">
        <f>S198*H198</f>
        <v>0</v>
      </c>
      <c r="AR198" s="230" t="s">
        <v>134</v>
      </c>
      <c r="AT198" s="230" t="s">
        <v>129</v>
      </c>
      <c r="AU198" s="230" t="s">
        <v>135</v>
      </c>
      <c r="AY198" s="17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135</v>
      </c>
      <c r="BK198" s="231">
        <f>ROUND(I198*H198,2)</f>
        <v>0</v>
      </c>
      <c r="BL198" s="17" t="s">
        <v>134</v>
      </c>
      <c r="BM198" s="230" t="s">
        <v>175</v>
      </c>
    </row>
    <row r="199" s="1" customFormat="1">
      <c r="B199" s="38"/>
      <c r="C199" s="39"/>
      <c r="D199" s="232" t="s">
        <v>137</v>
      </c>
      <c r="E199" s="39"/>
      <c r="F199" s="233" t="s">
        <v>176</v>
      </c>
      <c r="G199" s="39"/>
      <c r="H199" s="39"/>
      <c r="I199" s="135"/>
      <c r="J199" s="39"/>
      <c r="K199" s="39"/>
      <c r="L199" s="43"/>
      <c r="M199" s="234"/>
      <c r="N199" s="86"/>
      <c r="O199" s="86"/>
      <c r="P199" s="86"/>
      <c r="Q199" s="86"/>
      <c r="R199" s="86"/>
      <c r="S199" s="86"/>
      <c r="T199" s="87"/>
      <c r="AT199" s="17" t="s">
        <v>137</v>
      </c>
      <c r="AU199" s="17" t="s">
        <v>135</v>
      </c>
    </row>
    <row r="200" s="12" customFormat="1">
      <c r="B200" s="235"/>
      <c r="C200" s="236"/>
      <c r="D200" s="232" t="s">
        <v>139</v>
      </c>
      <c r="E200" s="237" t="s">
        <v>1</v>
      </c>
      <c r="F200" s="238" t="s">
        <v>140</v>
      </c>
      <c r="G200" s="236"/>
      <c r="H200" s="237" t="s">
        <v>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139</v>
      </c>
      <c r="AU200" s="244" t="s">
        <v>135</v>
      </c>
      <c r="AV200" s="12" t="s">
        <v>88</v>
      </c>
      <c r="AW200" s="12" t="s">
        <v>36</v>
      </c>
      <c r="AX200" s="12" t="s">
        <v>80</v>
      </c>
      <c r="AY200" s="244" t="s">
        <v>126</v>
      </c>
    </row>
    <row r="201" s="13" customFormat="1">
      <c r="B201" s="245"/>
      <c r="C201" s="246"/>
      <c r="D201" s="232" t="s">
        <v>139</v>
      </c>
      <c r="E201" s="247" t="s">
        <v>1</v>
      </c>
      <c r="F201" s="248" t="s">
        <v>152</v>
      </c>
      <c r="G201" s="246"/>
      <c r="H201" s="249">
        <v>5.7460000000000004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AT201" s="255" t="s">
        <v>139</v>
      </c>
      <c r="AU201" s="255" t="s">
        <v>135</v>
      </c>
      <c r="AV201" s="13" t="s">
        <v>135</v>
      </c>
      <c r="AW201" s="13" t="s">
        <v>36</v>
      </c>
      <c r="AX201" s="13" t="s">
        <v>80</v>
      </c>
      <c r="AY201" s="255" t="s">
        <v>126</v>
      </c>
    </row>
    <row r="202" s="12" customFormat="1">
      <c r="B202" s="235"/>
      <c r="C202" s="236"/>
      <c r="D202" s="232" t="s">
        <v>139</v>
      </c>
      <c r="E202" s="237" t="s">
        <v>1</v>
      </c>
      <c r="F202" s="238" t="s">
        <v>142</v>
      </c>
      <c r="G202" s="236"/>
      <c r="H202" s="237" t="s">
        <v>1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139</v>
      </c>
      <c r="AU202" s="244" t="s">
        <v>135</v>
      </c>
      <c r="AV202" s="12" t="s">
        <v>88</v>
      </c>
      <c r="AW202" s="12" t="s">
        <v>36</v>
      </c>
      <c r="AX202" s="12" t="s">
        <v>80</v>
      </c>
      <c r="AY202" s="244" t="s">
        <v>126</v>
      </c>
    </row>
    <row r="203" s="13" customFormat="1">
      <c r="B203" s="245"/>
      <c r="C203" s="246"/>
      <c r="D203" s="232" t="s">
        <v>139</v>
      </c>
      <c r="E203" s="247" t="s">
        <v>1</v>
      </c>
      <c r="F203" s="248" t="s">
        <v>153</v>
      </c>
      <c r="G203" s="246"/>
      <c r="H203" s="249">
        <v>1.714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139</v>
      </c>
      <c r="AU203" s="255" t="s">
        <v>135</v>
      </c>
      <c r="AV203" s="13" t="s">
        <v>135</v>
      </c>
      <c r="AW203" s="13" t="s">
        <v>36</v>
      </c>
      <c r="AX203" s="13" t="s">
        <v>80</v>
      </c>
      <c r="AY203" s="255" t="s">
        <v>126</v>
      </c>
    </row>
    <row r="204" s="12" customFormat="1">
      <c r="B204" s="235"/>
      <c r="C204" s="236"/>
      <c r="D204" s="232" t="s">
        <v>139</v>
      </c>
      <c r="E204" s="237" t="s">
        <v>1</v>
      </c>
      <c r="F204" s="238" t="s">
        <v>144</v>
      </c>
      <c r="G204" s="236"/>
      <c r="H204" s="237" t="s">
        <v>1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139</v>
      </c>
      <c r="AU204" s="244" t="s">
        <v>135</v>
      </c>
      <c r="AV204" s="12" t="s">
        <v>88</v>
      </c>
      <c r="AW204" s="12" t="s">
        <v>36</v>
      </c>
      <c r="AX204" s="12" t="s">
        <v>80</v>
      </c>
      <c r="AY204" s="244" t="s">
        <v>126</v>
      </c>
    </row>
    <row r="205" s="13" customFormat="1">
      <c r="B205" s="245"/>
      <c r="C205" s="246"/>
      <c r="D205" s="232" t="s">
        <v>139</v>
      </c>
      <c r="E205" s="247" t="s">
        <v>1</v>
      </c>
      <c r="F205" s="248" t="s">
        <v>154</v>
      </c>
      <c r="G205" s="246"/>
      <c r="H205" s="249">
        <v>5.3140000000000001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139</v>
      </c>
      <c r="AU205" s="255" t="s">
        <v>135</v>
      </c>
      <c r="AV205" s="13" t="s">
        <v>135</v>
      </c>
      <c r="AW205" s="13" t="s">
        <v>36</v>
      </c>
      <c r="AX205" s="13" t="s">
        <v>80</v>
      </c>
      <c r="AY205" s="255" t="s">
        <v>126</v>
      </c>
    </row>
    <row r="206" s="12" customFormat="1">
      <c r="B206" s="235"/>
      <c r="C206" s="236"/>
      <c r="D206" s="232" t="s">
        <v>139</v>
      </c>
      <c r="E206" s="237" t="s">
        <v>1</v>
      </c>
      <c r="F206" s="238" t="s">
        <v>146</v>
      </c>
      <c r="G206" s="236"/>
      <c r="H206" s="237" t="s">
        <v>1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139</v>
      </c>
      <c r="AU206" s="244" t="s">
        <v>135</v>
      </c>
      <c r="AV206" s="12" t="s">
        <v>88</v>
      </c>
      <c r="AW206" s="12" t="s">
        <v>36</v>
      </c>
      <c r="AX206" s="12" t="s">
        <v>80</v>
      </c>
      <c r="AY206" s="244" t="s">
        <v>126</v>
      </c>
    </row>
    <row r="207" s="13" customFormat="1">
      <c r="B207" s="245"/>
      <c r="C207" s="246"/>
      <c r="D207" s="232" t="s">
        <v>139</v>
      </c>
      <c r="E207" s="247" t="s">
        <v>1</v>
      </c>
      <c r="F207" s="248" t="s">
        <v>153</v>
      </c>
      <c r="G207" s="246"/>
      <c r="H207" s="249">
        <v>1.714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AT207" s="255" t="s">
        <v>139</v>
      </c>
      <c r="AU207" s="255" t="s">
        <v>135</v>
      </c>
      <c r="AV207" s="13" t="s">
        <v>135</v>
      </c>
      <c r="AW207" s="13" t="s">
        <v>36</v>
      </c>
      <c r="AX207" s="13" t="s">
        <v>80</v>
      </c>
      <c r="AY207" s="255" t="s">
        <v>126</v>
      </c>
    </row>
    <row r="208" s="12" customFormat="1">
      <c r="B208" s="235"/>
      <c r="C208" s="236"/>
      <c r="D208" s="232" t="s">
        <v>139</v>
      </c>
      <c r="E208" s="237" t="s">
        <v>1</v>
      </c>
      <c r="F208" s="238" t="s">
        <v>147</v>
      </c>
      <c r="G208" s="236"/>
      <c r="H208" s="237" t="s">
        <v>1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AT208" s="244" t="s">
        <v>139</v>
      </c>
      <c r="AU208" s="244" t="s">
        <v>135</v>
      </c>
      <c r="AV208" s="12" t="s">
        <v>88</v>
      </c>
      <c r="AW208" s="12" t="s">
        <v>36</v>
      </c>
      <c r="AX208" s="12" t="s">
        <v>80</v>
      </c>
      <c r="AY208" s="244" t="s">
        <v>126</v>
      </c>
    </row>
    <row r="209" s="13" customFormat="1">
      <c r="B209" s="245"/>
      <c r="C209" s="246"/>
      <c r="D209" s="232" t="s">
        <v>139</v>
      </c>
      <c r="E209" s="247" t="s">
        <v>1</v>
      </c>
      <c r="F209" s="248" t="s">
        <v>152</v>
      </c>
      <c r="G209" s="246"/>
      <c r="H209" s="249">
        <v>5.7460000000000004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AT209" s="255" t="s">
        <v>139</v>
      </c>
      <c r="AU209" s="255" t="s">
        <v>135</v>
      </c>
      <c r="AV209" s="13" t="s">
        <v>135</v>
      </c>
      <c r="AW209" s="13" t="s">
        <v>36</v>
      </c>
      <c r="AX209" s="13" t="s">
        <v>80</v>
      </c>
      <c r="AY209" s="255" t="s">
        <v>126</v>
      </c>
    </row>
    <row r="210" s="14" customFormat="1">
      <c r="B210" s="256"/>
      <c r="C210" s="257"/>
      <c r="D210" s="232" t="s">
        <v>139</v>
      </c>
      <c r="E210" s="258" t="s">
        <v>1</v>
      </c>
      <c r="F210" s="259" t="s">
        <v>148</v>
      </c>
      <c r="G210" s="257"/>
      <c r="H210" s="260">
        <v>20.234000000000002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AT210" s="266" t="s">
        <v>139</v>
      </c>
      <c r="AU210" s="266" t="s">
        <v>135</v>
      </c>
      <c r="AV210" s="14" t="s">
        <v>134</v>
      </c>
      <c r="AW210" s="14" t="s">
        <v>36</v>
      </c>
      <c r="AX210" s="14" t="s">
        <v>88</v>
      </c>
      <c r="AY210" s="266" t="s">
        <v>126</v>
      </c>
    </row>
    <row r="211" s="1" customFormat="1" ht="24" customHeight="1">
      <c r="B211" s="38"/>
      <c r="C211" s="219" t="s">
        <v>177</v>
      </c>
      <c r="D211" s="219" t="s">
        <v>129</v>
      </c>
      <c r="E211" s="220" t="s">
        <v>178</v>
      </c>
      <c r="F211" s="221" t="s">
        <v>179</v>
      </c>
      <c r="G211" s="222" t="s">
        <v>180</v>
      </c>
      <c r="H211" s="223">
        <v>28.100000000000001</v>
      </c>
      <c r="I211" s="224"/>
      <c r="J211" s="225">
        <f>ROUND(I211*H211,2)</f>
        <v>0</v>
      </c>
      <c r="K211" s="221" t="s">
        <v>133</v>
      </c>
      <c r="L211" s="43"/>
      <c r="M211" s="226" t="s">
        <v>1</v>
      </c>
      <c r="N211" s="227" t="s">
        <v>46</v>
      </c>
      <c r="O211" s="86"/>
      <c r="P211" s="228">
        <f>O211*H211</f>
        <v>0</v>
      </c>
      <c r="Q211" s="228">
        <v>6.0000000000000002E-05</v>
      </c>
      <c r="R211" s="228">
        <f>Q211*H211</f>
        <v>0.0016860000000000002</v>
      </c>
      <c r="S211" s="228">
        <v>0</v>
      </c>
      <c r="T211" s="229">
        <f>S211*H211</f>
        <v>0</v>
      </c>
      <c r="AR211" s="230" t="s">
        <v>134</v>
      </c>
      <c r="AT211" s="230" t="s">
        <v>129</v>
      </c>
      <c r="AU211" s="230" t="s">
        <v>135</v>
      </c>
      <c r="AY211" s="17" t="s">
        <v>126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135</v>
      </c>
      <c r="BK211" s="231">
        <f>ROUND(I211*H211,2)</f>
        <v>0</v>
      </c>
      <c r="BL211" s="17" t="s">
        <v>134</v>
      </c>
      <c r="BM211" s="230" t="s">
        <v>181</v>
      </c>
    </row>
    <row r="212" s="1" customFormat="1">
      <c r="B212" s="38"/>
      <c r="C212" s="39"/>
      <c r="D212" s="232" t="s">
        <v>137</v>
      </c>
      <c r="E212" s="39"/>
      <c r="F212" s="233" t="s">
        <v>182</v>
      </c>
      <c r="G212" s="39"/>
      <c r="H212" s="39"/>
      <c r="I212" s="135"/>
      <c r="J212" s="39"/>
      <c r="K212" s="39"/>
      <c r="L212" s="43"/>
      <c r="M212" s="234"/>
      <c r="N212" s="86"/>
      <c r="O212" s="86"/>
      <c r="P212" s="86"/>
      <c r="Q212" s="86"/>
      <c r="R212" s="86"/>
      <c r="S212" s="86"/>
      <c r="T212" s="87"/>
      <c r="AT212" s="17" t="s">
        <v>137</v>
      </c>
      <c r="AU212" s="17" t="s">
        <v>135</v>
      </c>
    </row>
    <row r="213" s="12" customFormat="1">
      <c r="B213" s="235"/>
      <c r="C213" s="236"/>
      <c r="D213" s="232" t="s">
        <v>139</v>
      </c>
      <c r="E213" s="237" t="s">
        <v>1</v>
      </c>
      <c r="F213" s="238" t="s">
        <v>140</v>
      </c>
      <c r="G213" s="236"/>
      <c r="H213" s="237" t="s">
        <v>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139</v>
      </c>
      <c r="AU213" s="244" t="s">
        <v>135</v>
      </c>
      <c r="AV213" s="12" t="s">
        <v>88</v>
      </c>
      <c r="AW213" s="12" t="s">
        <v>36</v>
      </c>
      <c r="AX213" s="12" t="s">
        <v>80</v>
      </c>
      <c r="AY213" s="244" t="s">
        <v>126</v>
      </c>
    </row>
    <row r="214" s="13" customFormat="1">
      <c r="B214" s="245"/>
      <c r="C214" s="246"/>
      <c r="D214" s="232" t="s">
        <v>139</v>
      </c>
      <c r="E214" s="247" t="s">
        <v>1</v>
      </c>
      <c r="F214" s="248" t="s">
        <v>183</v>
      </c>
      <c r="G214" s="246"/>
      <c r="H214" s="249">
        <v>7.9800000000000004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AT214" s="255" t="s">
        <v>139</v>
      </c>
      <c r="AU214" s="255" t="s">
        <v>135</v>
      </c>
      <c r="AV214" s="13" t="s">
        <v>135</v>
      </c>
      <c r="AW214" s="13" t="s">
        <v>36</v>
      </c>
      <c r="AX214" s="13" t="s">
        <v>80</v>
      </c>
      <c r="AY214" s="255" t="s">
        <v>126</v>
      </c>
    </row>
    <row r="215" s="12" customFormat="1">
      <c r="B215" s="235"/>
      <c r="C215" s="236"/>
      <c r="D215" s="232" t="s">
        <v>139</v>
      </c>
      <c r="E215" s="237" t="s">
        <v>1</v>
      </c>
      <c r="F215" s="238" t="s">
        <v>142</v>
      </c>
      <c r="G215" s="236"/>
      <c r="H215" s="237" t="s">
        <v>1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139</v>
      </c>
      <c r="AU215" s="244" t="s">
        <v>135</v>
      </c>
      <c r="AV215" s="12" t="s">
        <v>88</v>
      </c>
      <c r="AW215" s="12" t="s">
        <v>36</v>
      </c>
      <c r="AX215" s="12" t="s">
        <v>80</v>
      </c>
      <c r="AY215" s="244" t="s">
        <v>126</v>
      </c>
    </row>
    <row r="216" s="13" customFormat="1">
      <c r="B216" s="245"/>
      <c r="C216" s="246"/>
      <c r="D216" s="232" t="s">
        <v>139</v>
      </c>
      <c r="E216" s="247" t="s">
        <v>1</v>
      </c>
      <c r="F216" s="248" t="s">
        <v>184</v>
      </c>
      <c r="G216" s="246"/>
      <c r="H216" s="249">
        <v>2.3799999999999999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AT216" s="255" t="s">
        <v>139</v>
      </c>
      <c r="AU216" s="255" t="s">
        <v>135</v>
      </c>
      <c r="AV216" s="13" t="s">
        <v>135</v>
      </c>
      <c r="AW216" s="13" t="s">
        <v>36</v>
      </c>
      <c r="AX216" s="13" t="s">
        <v>80</v>
      </c>
      <c r="AY216" s="255" t="s">
        <v>126</v>
      </c>
    </row>
    <row r="217" s="12" customFormat="1">
      <c r="B217" s="235"/>
      <c r="C217" s="236"/>
      <c r="D217" s="232" t="s">
        <v>139</v>
      </c>
      <c r="E217" s="237" t="s">
        <v>1</v>
      </c>
      <c r="F217" s="238" t="s">
        <v>144</v>
      </c>
      <c r="G217" s="236"/>
      <c r="H217" s="237" t="s">
        <v>1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139</v>
      </c>
      <c r="AU217" s="244" t="s">
        <v>135</v>
      </c>
      <c r="AV217" s="12" t="s">
        <v>88</v>
      </c>
      <c r="AW217" s="12" t="s">
        <v>36</v>
      </c>
      <c r="AX217" s="12" t="s">
        <v>80</v>
      </c>
      <c r="AY217" s="244" t="s">
        <v>126</v>
      </c>
    </row>
    <row r="218" s="13" customFormat="1">
      <c r="B218" s="245"/>
      <c r="C218" s="246"/>
      <c r="D218" s="232" t="s">
        <v>139</v>
      </c>
      <c r="E218" s="247" t="s">
        <v>1</v>
      </c>
      <c r="F218" s="248" t="s">
        <v>185</v>
      </c>
      <c r="G218" s="246"/>
      <c r="H218" s="249">
        <v>7.3799999999999999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139</v>
      </c>
      <c r="AU218" s="255" t="s">
        <v>135</v>
      </c>
      <c r="AV218" s="13" t="s">
        <v>135</v>
      </c>
      <c r="AW218" s="13" t="s">
        <v>36</v>
      </c>
      <c r="AX218" s="13" t="s">
        <v>80</v>
      </c>
      <c r="AY218" s="255" t="s">
        <v>126</v>
      </c>
    </row>
    <row r="219" s="12" customFormat="1">
      <c r="B219" s="235"/>
      <c r="C219" s="236"/>
      <c r="D219" s="232" t="s">
        <v>139</v>
      </c>
      <c r="E219" s="237" t="s">
        <v>1</v>
      </c>
      <c r="F219" s="238" t="s">
        <v>146</v>
      </c>
      <c r="G219" s="236"/>
      <c r="H219" s="237" t="s">
        <v>1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AT219" s="244" t="s">
        <v>139</v>
      </c>
      <c r="AU219" s="244" t="s">
        <v>135</v>
      </c>
      <c r="AV219" s="12" t="s">
        <v>88</v>
      </c>
      <c r="AW219" s="12" t="s">
        <v>36</v>
      </c>
      <c r="AX219" s="12" t="s">
        <v>80</v>
      </c>
      <c r="AY219" s="244" t="s">
        <v>126</v>
      </c>
    </row>
    <row r="220" s="13" customFormat="1">
      <c r="B220" s="245"/>
      <c r="C220" s="246"/>
      <c r="D220" s="232" t="s">
        <v>139</v>
      </c>
      <c r="E220" s="247" t="s">
        <v>1</v>
      </c>
      <c r="F220" s="248" t="s">
        <v>184</v>
      </c>
      <c r="G220" s="246"/>
      <c r="H220" s="249">
        <v>2.3799999999999999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AT220" s="255" t="s">
        <v>139</v>
      </c>
      <c r="AU220" s="255" t="s">
        <v>135</v>
      </c>
      <c r="AV220" s="13" t="s">
        <v>135</v>
      </c>
      <c r="AW220" s="13" t="s">
        <v>36</v>
      </c>
      <c r="AX220" s="13" t="s">
        <v>80</v>
      </c>
      <c r="AY220" s="255" t="s">
        <v>126</v>
      </c>
    </row>
    <row r="221" s="12" customFormat="1">
      <c r="B221" s="235"/>
      <c r="C221" s="236"/>
      <c r="D221" s="232" t="s">
        <v>139</v>
      </c>
      <c r="E221" s="237" t="s">
        <v>1</v>
      </c>
      <c r="F221" s="238" t="s">
        <v>147</v>
      </c>
      <c r="G221" s="236"/>
      <c r="H221" s="237" t="s">
        <v>1</v>
      </c>
      <c r="I221" s="239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AT221" s="244" t="s">
        <v>139</v>
      </c>
      <c r="AU221" s="244" t="s">
        <v>135</v>
      </c>
      <c r="AV221" s="12" t="s">
        <v>88</v>
      </c>
      <c r="AW221" s="12" t="s">
        <v>36</v>
      </c>
      <c r="AX221" s="12" t="s">
        <v>80</v>
      </c>
      <c r="AY221" s="244" t="s">
        <v>126</v>
      </c>
    </row>
    <row r="222" s="13" customFormat="1">
      <c r="B222" s="245"/>
      <c r="C222" s="246"/>
      <c r="D222" s="232" t="s">
        <v>139</v>
      </c>
      <c r="E222" s="247" t="s">
        <v>1</v>
      </c>
      <c r="F222" s="248" t="s">
        <v>183</v>
      </c>
      <c r="G222" s="246"/>
      <c r="H222" s="249">
        <v>7.9800000000000004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AT222" s="255" t="s">
        <v>139</v>
      </c>
      <c r="AU222" s="255" t="s">
        <v>135</v>
      </c>
      <c r="AV222" s="13" t="s">
        <v>135</v>
      </c>
      <c r="AW222" s="13" t="s">
        <v>36</v>
      </c>
      <c r="AX222" s="13" t="s">
        <v>80</v>
      </c>
      <c r="AY222" s="255" t="s">
        <v>126</v>
      </c>
    </row>
    <row r="223" s="14" customFormat="1">
      <c r="B223" s="256"/>
      <c r="C223" s="257"/>
      <c r="D223" s="232" t="s">
        <v>139</v>
      </c>
      <c r="E223" s="258" t="s">
        <v>1</v>
      </c>
      <c r="F223" s="259" t="s">
        <v>148</v>
      </c>
      <c r="G223" s="257"/>
      <c r="H223" s="260">
        <v>28.100000000000001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139</v>
      </c>
      <c r="AU223" s="266" t="s">
        <v>135</v>
      </c>
      <c r="AV223" s="14" t="s">
        <v>134</v>
      </c>
      <c r="AW223" s="14" t="s">
        <v>36</v>
      </c>
      <c r="AX223" s="14" t="s">
        <v>88</v>
      </c>
      <c r="AY223" s="266" t="s">
        <v>126</v>
      </c>
    </row>
    <row r="224" s="1" customFormat="1" ht="24" customHeight="1">
      <c r="B224" s="38"/>
      <c r="C224" s="219" t="s">
        <v>160</v>
      </c>
      <c r="D224" s="219" t="s">
        <v>129</v>
      </c>
      <c r="E224" s="220" t="s">
        <v>186</v>
      </c>
      <c r="F224" s="221" t="s">
        <v>187</v>
      </c>
      <c r="G224" s="222" t="s">
        <v>180</v>
      </c>
      <c r="H224" s="223">
        <v>28.100000000000001</v>
      </c>
      <c r="I224" s="224"/>
      <c r="J224" s="225">
        <f>ROUND(I224*H224,2)</f>
        <v>0</v>
      </c>
      <c r="K224" s="221" t="s">
        <v>1</v>
      </c>
      <c r="L224" s="43"/>
      <c r="M224" s="226" t="s">
        <v>1</v>
      </c>
      <c r="N224" s="227" t="s">
        <v>46</v>
      </c>
      <c r="O224" s="86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AR224" s="230" t="s">
        <v>134</v>
      </c>
      <c r="AT224" s="230" t="s">
        <v>129</v>
      </c>
      <c r="AU224" s="230" t="s">
        <v>135</v>
      </c>
      <c r="AY224" s="17" t="s">
        <v>126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135</v>
      </c>
      <c r="BK224" s="231">
        <f>ROUND(I224*H224,2)</f>
        <v>0</v>
      </c>
      <c r="BL224" s="17" t="s">
        <v>134</v>
      </c>
      <c r="BM224" s="230" t="s">
        <v>188</v>
      </c>
    </row>
    <row r="225" s="1" customFormat="1">
      <c r="B225" s="38"/>
      <c r="C225" s="39"/>
      <c r="D225" s="232" t="s">
        <v>137</v>
      </c>
      <c r="E225" s="39"/>
      <c r="F225" s="233" t="s">
        <v>187</v>
      </c>
      <c r="G225" s="39"/>
      <c r="H225" s="39"/>
      <c r="I225" s="135"/>
      <c r="J225" s="39"/>
      <c r="K225" s="39"/>
      <c r="L225" s="43"/>
      <c r="M225" s="234"/>
      <c r="N225" s="86"/>
      <c r="O225" s="86"/>
      <c r="P225" s="86"/>
      <c r="Q225" s="86"/>
      <c r="R225" s="86"/>
      <c r="S225" s="86"/>
      <c r="T225" s="87"/>
      <c r="AT225" s="17" t="s">
        <v>137</v>
      </c>
      <c r="AU225" s="17" t="s">
        <v>135</v>
      </c>
    </row>
    <row r="226" s="12" customFormat="1">
      <c r="B226" s="235"/>
      <c r="C226" s="236"/>
      <c r="D226" s="232" t="s">
        <v>139</v>
      </c>
      <c r="E226" s="237" t="s">
        <v>1</v>
      </c>
      <c r="F226" s="238" t="s">
        <v>140</v>
      </c>
      <c r="G226" s="236"/>
      <c r="H226" s="237" t="s">
        <v>1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139</v>
      </c>
      <c r="AU226" s="244" t="s">
        <v>135</v>
      </c>
      <c r="AV226" s="12" t="s">
        <v>88</v>
      </c>
      <c r="AW226" s="12" t="s">
        <v>36</v>
      </c>
      <c r="AX226" s="12" t="s">
        <v>80</v>
      </c>
      <c r="AY226" s="244" t="s">
        <v>126</v>
      </c>
    </row>
    <row r="227" s="13" customFormat="1">
      <c r="B227" s="245"/>
      <c r="C227" s="246"/>
      <c r="D227" s="232" t="s">
        <v>139</v>
      </c>
      <c r="E227" s="247" t="s">
        <v>1</v>
      </c>
      <c r="F227" s="248" t="s">
        <v>183</v>
      </c>
      <c r="G227" s="246"/>
      <c r="H227" s="249">
        <v>7.9800000000000004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AT227" s="255" t="s">
        <v>139</v>
      </c>
      <c r="AU227" s="255" t="s">
        <v>135</v>
      </c>
      <c r="AV227" s="13" t="s">
        <v>135</v>
      </c>
      <c r="AW227" s="13" t="s">
        <v>36</v>
      </c>
      <c r="AX227" s="13" t="s">
        <v>80</v>
      </c>
      <c r="AY227" s="255" t="s">
        <v>126</v>
      </c>
    </row>
    <row r="228" s="12" customFormat="1">
      <c r="B228" s="235"/>
      <c r="C228" s="236"/>
      <c r="D228" s="232" t="s">
        <v>139</v>
      </c>
      <c r="E228" s="237" t="s">
        <v>1</v>
      </c>
      <c r="F228" s="238" t="s">
        <v>142</v>
      </c>
      <c r="G228" s="236"/>
      <c r="H228" s="237" t="s">
        <v>1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139</v>
      </c>
      <c r="AU228" s="244" t="s">
        <v>135</v>
      </c>
      <c r="AV228" s="12" t="s">
        <v>88</v>
      </c>
      <c r="AW228" s="12" t="s">
        <v>36</v>
      </c>
      <c r="AX228" s="12" t="s">
        <v>80</v>
      </c>
      <c r="AY228" s="244" t="s">
        <v>126</v>
      </c>
    </row>
    <row r="229" s="13" customFormat="1">
      <c r="B229" s="245"/>
      <c r="C229" s="246"/>
      <c r="D229" s="232" t="s">
        <v>139</v>
      </c>
      <c r="E229" s="247" t="s">
        <v>1</v>
      </c>
      <c r="F229" s="248" t="s">
        <v>184</v>
      </c>
      <c r="G229" s="246"/>
      <c r="H229" s="249">
        <v>2.3799999999999999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AT229" s="255" t="s">
        <v>139</v>
      </c>
      <c r="AU229" s="255" t="s">
        <v>135</v>
      </c>
      <c r="AV229" s="13" t="s">
        <v>135</v>
      </c>
      <c r="AW229" s="13" t="s">
        <v>36</v>
      </c>
      <c r="AX229" s="13" t="s">
        <v>80</v>
      </c>
      <c r="AY229" s="255" t="s">
        <v>126</v>
      </c>
    </row>
    <row r="230" s="12" customFormat="1">
      <c r="B230" s="235"/>
      <c r="C230" s="236"/>
      <c r="D230" s="232" t="s">
        <v>139</v>
      </c>
      <c r="E230" s="237" t="s">
        <v>1</v>
      </c>
      <c r="F230" s="238" t="s">
        <v>144</v>
      </c>
      <c r="G230" s="236"/>
      <c r="H230" s="237" t="s">
        <v>1</v>
      </c>
      <c r="I230" s="239"/>
      <c r="J230" s="236"/>
      <c r="K230" s="236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139</v>
      </c>
      <c r="AU230" s="244" t="s">
        <v>135</v>
      </c>
      <c r="AV230" s="12" t="s">
        <v>88</v>
      </c>
      <c r="AW230" s="12" t="s">
        <v>36</v>
      </c>
      <c r="AX230" s="12" t="s">
        <v>80</v>
      </c>
      <c r="AY230" s="244" t="s">
        <v>126</v>
      </c>
    </row>
    <row r="231" s="13" customFormat="1">
      <c r="B231" s="245"/>
      <c r="C231" s="246"/>
      <c r="D231" s="232" t="s">
        <v>139</v>
      </c>
      <c r="E231" s="247" t="s">
        <v>1</v>
      </c>
      <c r="F231" s="248" t="s">
        <v>185</v>
      </c>
      <c r="G231" s="246"/>
      <c r="H231" s="249">
        <v>7.3799999999999999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139</v>
      </c>
      <c r="AU231" s="255" t="s">
        <v>135</v>
      </c>
      <c r="AV231" s="13" t="s">
        <v>135</v>
      </c>
      <c r="AW231" s="13" t="s">
        <v>36</v>
      </c>
      <c r="AX231" s="13" t="s">
        <v>80</v>
      </c>
      <c r="AY231" s="255" t="s">
        <v>126</v>
      </c>
    </row>
    <row r="232" s="12" customFormat="1">
      <c r="B232" s="235"/>
      <c r="C232" s="236"/>
      <c r="D232" s="232" t="s">
        <v>139</v>
      </c>
      <c r="E232" s="237" t="s">
        <v>1</v>
      </c>
      <c r="F232" s="238" t="s">
        <v>146</v>
      </c>
      <c r="G232" s="236"/>
      <c r="H232" s="237" t="s">
        <v>1</v>
      </c>
      <c r="I232" s="239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139</v>
      </c>
      <c r="AU232" s="244" t="s">
        <v>135</v>
      </c>
      <c r="AV232" s="12" t="s">
        <v>88</v>
      </c>
      <c r="AW232" s="12" t="s">
        <v>36</v>
      </c>
      <c r="AX232" s="12" t="s">
        <v>80</v>
      </c>
      <c r="AY232" s="244" t="s">
        <v>126</v>
      </c>
    </row>
    <row r="233" s="13" customFormat="1">
      <c r="B233" s="245"/>
      <c r="C233" s="246"/>
      <c r="D233" s="232" t="s">
        <v>139</v>
      </c>
      <c r="E233" s="247" t="s">
        <v>1</v>
      </c>
      <c r="F233" s="248" t="s">
        <v>184</v>
      </c>
      <c r="G233" s="246"/>
      <c r="H233" s="249">
        <v>2.3799999999999999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139</v>
      </c>
      <c r="AU233" s="255" t="s">
        <v>135</v>
      </c>
      <c r="AV233" s="13" t="s">
        <v>135</v>
      </c>
      <c r="AW233" s="13" t="s">
        <v>36</v>
      </c>
      <c r="AX233" s="13" t="s">
        <v>80</v>
      </c>
      <c r="AY233" s="255" t="s">
        <v>126</v>
      </c>
    </row>
    <row r="234" s="12" customFormat="1">
      <c r="B234" s="235"/>
      <c r="C234" s="236"/>
      <c r="D234" s="232" t="s">
        <v>139</v>
      </c>
      <c r="E234" s="237" t="s">
        <v>1</v>
      </c>
      <c r="F234" s="238" t="s">
        <v>147</v>
      </c>
      <c r="G234" s="236"/>
      <c r="H234" s="237" t="s">
        <v>1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AT234" s="244" t="s">
        <v>139</v>
      </c>
      <c r="AU234" s="244" t="s">
        <v>135</v>
      </c>
      <c r="AV234" s="12" t="s">
        <v>88</v>
      </c>
      <c r="AW234" s="12" t="s">
        <v>36</v>
      </c>
      <c r="AX234" s="12" t="s">
        <v>80</v>
      </c>
      <c r="AY234" s="244" t="s">
        <v>126</v>
      </c>
    </row>
    <row r="235" s="13" customFormat="1">
      <c r="B235" s="245"/>
      <c r="C235" s="246"/>
      <c r="D235" s="232" t="s">
        <v>139</v>
      </c>
      <c r="E235" s="247" t="s">
        <v>1</v>
      </c>
      <c r="F235" s="248" t="s">
        <v>183</v>
      </c>
      <c r="G235" s="246"/>
      <c r="H235" s="249">
        <v>7.9800000000000004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AT235" s="255" t="s">
        <v>139</v>
      </c>
      <c r="AU235" s="255" t="s">
        <v>135</v>
      </c>
      <c r="AV235" s="13" t="s">
        <v>135</v>
      </c>
      <c r="AW235" s="13" t="s">
        <v>36</v>
      </c>
      <c r="AX235" s="13" t="s">
        <v>80</v>
      </c>
      <c r="AY235" s="255" t="s">
        <v>126</v>
      </c>
    </row>
    <row r="236" s="14" customFormat="1">
      <c r="B236" s="256"/>
      <c r="C236" s="257"/>
      <c r="D236" s="232" t="s">
        <v>139</v>
      </c>
      <c r="E236" s="258" t="s">
        <v>1</v>
      </c>
      <c r="F236" s="259" t="s">
        <v>148</v>
      </c>
      <c r="G236" s="257"/>
      <c r="H236" s="260">
        <v>28.100000000000001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AT236" s="266" t="s">
        <v>139</v>
      </c>
      <c r="AU236" s="266" t="s">
        <v>135</v>
      </c>
      <c r="AV236" s="14" t="s">
        <v>134</v>
      </c>
      <c r="AW236" s="14" t="s">
        <v>36</v>
      </c>
      <c r="AX236" s="14" t="s">
        <v>88</v>
      </c>
      <c r="AY236" s="266" t="s">
        <v>126</v>
      </c>
    </row>
    <row r="237" s="11" customFormat="1" ht="22.8" customHeight="1">
      <c r="B237" s="203"/>
      <c r="C237" s="204"/>
      <c r="D237" s="205" t="s">
        <v>79</v>
      </c>
      <c r="E237" s="217" t="s">
        <v>189</v>
      </c>
      <c r="F237" s="217" t="s">
        <v>190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SUM(P238:P309)</f>
        <v>0</v>
      </c>
      <c r="Q237" s="211"/>
      <c r="R237" s="212">
        <f>SUM(R238:R309)</f>
        <v>0</v>
      </c>
      <c r="S237" s="211"/>
      <c r="T237" s="213">
        <f>SUM(T238:T309)</f>
        <v>4.4919480000000007</v>
      </c>
      <c r="AR237" s="214" t="s">
        <v>88</v>
      </c>
      <c r="AT237" s="215" t="s">
        <v>79</v>
      </c>
      <c r="AU237" s="215" t="s">
        <v>88</v>
      </c>
      <c r="AY237" s="214" t="s">
        <v>126</v>
      </c>
      <c r="BK237" s="216">
        <f>SUM(BK238:BK309)</f>
        <v>0</v>
      </c>
    </row>
    <row r="238" s="1" customFormat="1" ht="24" customHeight="1">
      <c r="B238" s="38"/>
      <c r="C238" s="219" t="s">
        <v>189</v>
      </c>
      <c r="D238" s="219" t="s">
        <v>129</v>
      </c>
      <c r="E238" s="220" t="s">
        <v>191</v>
      </c>
      <c r="F238" s="221" t="s">
        <v>192</v>
      </c>
      <c r="G238" s="222" t="s">
        <v>132</v>
      </c>
      <c r="H238" s="223">
        <v>454.64999999999998</v>
      </c>
      <c r="I238" s="224"/>
      <c r="J238" s="225">
        <f>ROUND(I238*H238,2)</f>
        <v>0</v>
      </c>
      <c r="K238" s="221" t="s">
        <v>133</v>
      </c>
      <c r="L238" s="43"/>
      <c r="M238" s="226" t="s">
        <v>1</v>
      </c>
      <c r="N238" s="227" t="s">
        <v>46</v>
      </c>
      <c r="O238" s="86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AR238" s="230" t="s">
        <v>134</v>
      </c>
      <c r="AT238" s="230" t="s">
        <v>129</v>
      </c>
      <c r="AU238" s="230" t="s">
        <v>135</v>
      </c>
      <c r="AY238" s="17" t="s">
        <v>126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135</v>
      </c>
      <c r="BK238" s="231">
        <f>ROUND(I238*H238,2)</f>
        <v>0</v>
      </c>
      <c r="BL238" s="17" t="s">
        <v>134</v>
      </c>
      <c r="BM238" s="230" t="s">
        <v>193</v>
      </c>
    </row>
    <row r="239" s="1" customFormat="1">
      <c r="B239" s="38"/>
      <c r="C239" s="39"/>
      <c r="D239" s="232" t="s">
        <v>137</v>
      </c>
      <c r="E239" s="39"/>
      <c r="F239" s="233" t="s">
        <v>194</v>
      </c>
      <c r="G239" s="39"/>
      <c r="H239" s="39"/>
      <c r="I239" s="135"/>
      <c r="J239" s="39"/>
      <c r="K239" s="39"/>
      <c r="L239" s="43"/>
      <c r="M239" s="234"/>
      <c r="N239" s="86"/>
      <c r="O239" s="86"/>
      <c r="P239" s="86"/>
      <c r="Q239" s="86"/>
      <c r="R239" s="86"/>
      <c r="S239" s="86"/>
      <c r="T239" s="87"/>
      <c r="AT239" s="17" t="s">
        <v>137</v>
      </c>
      <c r="AU239" s="17" t="s">
        <v>135</v>
      </c>
    </row>
    <row r="240" s="12" customFormat="1">
      <c r="B240" s="235"/>
      <c r="C240" s="236"/>
      <c r="D240" s="232" t="s">
        <v>139</v>
      </c>
      <c r="E240" s="237" t="s">
        <v>1</v>
      </c>
      <c r="F240" s="238" t="s">
        <v>140</v>
      </c>
      <c r="G240" s="236"/>
      <c r="H240" s="237" t="s">
        <v>1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139</v>
      </c>
      <c r="AU240" s="244" t="s">
        <v>135</v>
      </c>
      <c r="AV240" s="12" t="s">
        <v>88</v>
      </c>
      <c r="AW240" s="12" t="s">
        <v>36</v>
      </c>
      <c r="AX240" s="12" t="s">
        <v>80</v>
      </c>
      <c r="AY240" s="244" t="s">
        <v>126</v>
      </c>
    </row>
    <row r="241" s="13" customFormat="1">
      <c r="B241" s="245"/>
      <c r="C241" s="246"/>
      <c r="D241" s="232" t="s">
        <v>139</v>
      </c>
      <c r="E241" s="247" t="s">
        <v>1</v>
      </c>
      <c r="F241" s="248" t="s">
        <v>195</v>
      </c>
      <c r="G241" s="246"/>
      <c r="H241" s="249">
        <v>100.75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AT241" s="255" t="s">
        <v>139</v>
      </c>
      <c r="AU241" s="255" t="s">
        <v>135</v>
      </c>
      <c r="AV241" s="13" t="s">
        <v>135</v>
      </c>
      <c r="AW241" s="13" t="s">
        <v>36</v>
      </c>
      <c r="AX241" s="13" t="s">
        <v>80</v>
      </c>
      <c r="AY241" s="255" t="s">
        <v>126</v>
      </c>
    </row>
    <row r="242" s="12" customFormat="1">
      <c r="B242" s="235"/>
      <c r="C242" s="236"/>
      <c r="D242" s="232" t="s">
        <v>139</v>
      </c>
      <c r="E242" s="237" t="s">
        <v>1</v>
      </c>
      <c r="F242" s="238" t="s">
        <v>142</v>
      </c>
      <c r="G242" s="236"/>
      <c r="H242" s="237" t="s">
        <v>1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139</v>
      </c>
      <c r="AU242" s="244" t="s">
        <v>135</v>
      </c>
      <c r="AV242" s="12" t="s">
        <v>88</v>
      </c>
      <c r="AW242" s="12" t="s">
        <v>36</v>
      </c>
      <c r="AX242" s="12" t="s">
        <v>80</v>
      </c>
      <c r="AY242" s="244" t="s">
        <v>126</v>
      </c>
    </row>
    <row r="243" s="13" customFormat="1">
      <c r="B243" s="245"/>
      <c r="C243" s="246"/>
      <c r="D243" s="232" t="s">
        <v>139</v>
      </c>
      <c r="E243" s="247" t="s">
        <v>1</v>
      </c>
      <c r="F243" s="248" t="s">
        <v>196</v>
      </c>
      <c r="G243" s="246"/>
      <c r="H243" s="249">
        <v>77.75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139</v>
      </c>
      <c r="AU243" s="255" t="s">
        <v>135</v>
      </c>
      <c r="AV243" s="13" t="s">
        <v>135</v>
      </c>
      <c r="AW243" s="13" t="s">
        <v>36</v>
      </c>
      <c r="AX243" s="13" t="s">
        <v>80</v>
      </c>
      <c r="AY243" s="255" t="s">
        <v>126</v>
      </c>
    </row>
    <row r="244" s="12" customFormat="1">
      <c r="B244" s="235"/>
      <c r="C244" s="236"/>
      <c r="D244" s="232" t="s">
        <v>139</v>
      </c>
      <c r="E244" s="237" t="s">
        <v>1</v>
      </c>
      <c r="F244" s="238" t="s">
        <v>144</v>
      </c>
      <c r="G244" s="236"/>
      <c r="H244" s="237" t="s">
        <v>1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AT244" s="244" t="s">
        <v>139</v>
      </c>
      <c r="AU244" s="244" t="s">
        <v>135</v>
      </c>
      <c r="AV244" s="12" t="s">
        <v>88</v>
      </c>
      <c r="AW244" s="12" t="s">
        <v>36</v>
      </c>
      <c r="AX244" s="12" t="s">
        <v>80</v>
      </c>
      <c r="AY244" s="244" t="s">
        <v>126</v>
      </c>
    </row>
    <row r="245" s="13" customFormat="1">
      <c r="B245" s="245"/>
      <c r="C245" s="246"/>
      <c r="D245" s="232" t="s">
        <v>139</v>
      </c>
      <c r="E245" s="247" t="s">
        <v>1</v>
      </c>
      <c r="F245" s="248" t="s">
        <v>197</v>
      </c>
      <c r="G245" s="246"/>
      <c r="H245" s="249">
        <v>97.650000000000006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AT245" s="255" t="s">
        <v>139</v>
      </c>
      <c r="AU245" s="255" t="s">
        <v>135</v>
      </c>
      <c r="AV245" s="13" t="s">
        <v>135</v>
      </c>
      <c r="AW245" s="13" t="s">
        <v>36</v>
      </c>
      <c r="AX245" s="13" t="s">
        <v>80</v>
      </c>
      <c r="AY245" s="255" t="s">
        <v>126</v>
      </c>
    </row>
    <row r="246" s="12" customFormat="1">
      <c r="B246" s="235"/>
      <c r="C246" s="236"/>
      <c r="D246" s="232" t="s">
        <v>139</v>
      </c>
      <c r="E246" s="237" t="s">
        <v>1</v>
      </c>
      <c r="F246" s="238" t="s">
        <v>146</v>
      </c>
      <c r="G246" s="236"/>
      <c r="H246" s="237" t="s">
        <v>1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139</v>
      </c>
      <c r="AU246" s="244" t="s">
        <v>135</v>
      </c>
      <c r="AV246" s="12" t="s">
        <v>88</v>
      </c>
      <c r="AW246" s="12" t="s">
        <v>36</v>
      </c>
      <c r="AX246" s="12" t="s">
        <v>80</v>
      </c>
      <c r="AY246" s="244" t="s">
        <v>126</v>
      </c>
    </row>
    <row r="247" s="13" customFormat="1">
      <c r="B247" s="245"/>
      <c r="C247" s="246"/>
      <c r="D247" s="232" t="s">
        <v>139</v>
      </c>
      <c r="E247" s="247" t="s">
        <v>1</v>
      </c>
      <c r="F247" s="248" t="s">
        <v>196</v>
      </c>
      <c r="G247" s="246"/>
      <c r="H247" s="249">
        <v>77.75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AT247" s="255" t="s">
        <v>139</v>
      </c>
      <c r="AU247" s="255" t="s">
        <v>135</v>
      </c>
      <c r="AV247" s="13" t="s">
        <v>135</v>
      </c>
      <c r="AW247" s="13" t="s">
        <v>36</v>
      </c>
      <c r="AX247" s="13" t="s">
        <v>80</v>
      </c>
      <c r="AY247" s="255" t="s">
        <v>126</v>
      </c>
    </row>
    <row r="248" s="12" customFormat="1">
      <c r="B248" s="235"/>
      <c r="C248" s="236"/>
      <c r="D248" s="232" t="s">
        <v>139</v>
      </c>
      <c r="E248" s="237" t="s">
        <v>1</v>
      </c>
      <c r="F248" s="238" t="s">
        <v>147</v>
      </c>
      <c r="G248" s="236"/>
      <c r="H248" s="237" t="s">
        <v>1</v>
      </c>
      <c r="I248" s="239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AT248" s="244" t="s">
        <v>139</v>
      </c>
      <c r="AU248" s="244" t="s">
        <v>135</v>
      </c>
      <c r="AV248" s="12" t="s">
        <v>88</v>
      </c>
      <c r="AW248" s="12" t="s">
        <v>36</v>
      </c>
      <c r="AX248" s="12" t="s">
        <v>80</v>
      </c>
      <c r="AY248" s="244" t="s">
        <v>126</v>
      </c>
    </row>
    <row r="249" s="13" customFormat="1">
      <c r="B249" s="245"/>
      <c r="C249" s="246"/>
      <c r="D249" s="232" t="s">
        <v>139</v>
      </c>
      <c r="E249" s="247" t="s">
        <v>1</v>
      </c>
      <c r="F249" s="248" t="s">
        <v>195</v>
      </c>
      <c r="G249" s="246"/>
      <c r="H249" s="249">
        <v>100.75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AT249" s="255" t="s">
        <v>139</v>
      </c>
      <c r="AU249" s="255" t="s">
        <v>135</v>
      </c>
      <c r="AV249" s="13" t="s">
        <v>135</v>
      </c>
      <c r="AW249" s="13" t="s">
        <v>36</v>
      </c>
      <c r="AX249" s="13" t="s">
        <v>80</v>
      </c>
      <c r="AY249" s="255" t="s">
        <v>126</v>
      </c>
    </row>
    <row r="250" s="14" customFormat="1">
      <c r="B250" s="256"/>
      <c r="C250" s="257"/>
      <c r="D250" s="232" t="s">
        <v>139</v>
      </c>
      <c r="E250" s="258" t="s">
        <v>1</v>
      </c>
      <c r="F250" s="259" t="s">
        <v>148</v>
      </c>
      <c r="G250" s="257"/>
      <c r="H250" s="260">
        <v>454.64999999999998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139</v>
      </c>
      <c r="AU250" s="266" t="s">
        <v>135</v>
      </c>
      <c r="AV250" s="14" t="s">
        <v>134</v>
      </c>
      <c r="AW250" s="14" t="s">
        <v>36</v>
      </c>
      <c r="AX250" s="14" t="s">
        <v>88</v>
      </c>
      <c r="AY250" s="266" t="s">
        <v>126</v>
      </c>
    </row>
    <row r="251" s="1" customFormat="1" ht="24" customHeight="1">
      <c r="B251" s="38"/>
      <c r="C251" s="219" t="s">
        <v>198</v>
      </c>
      <c r="D251" s="219" t="s">
        <v>129</v>
      </c>
      <c r="E251" s="220" t="s">
        <v>199</v>
      </c>
      <c r="F251" s="221" t="s">
        <v>200</v>
      </c>
      <c r="G251" s="222" t="s">
        <v>132</v>
      </c>
      <c r="H251" s="223">
        <v>13639.5</v>
      </c>
      <c r="I251" s="224"/>
      <c r="J251" s="225">
        <f>ROUND(I251*H251,2)</f>
        <v>0</v>
      </c>
      <c r="K251" s="221" t="s">
        <v>133</v>
      </c>
      <c r="L251" s="43"/>
      <c r="M251" s="226" t="s">
        <v>1</v>
      </c>
      <c r="N251" s="227" t="s">
        <v>46</v>
      </c>
      <c r="O251" s="86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AR251" s="230" t="s">
        <v>134</v>
      </c>
      <c r="AT251" s="230" t="s">
        <v>129</v>
      </c>
      <c r="AU251" s="230" t="s">
        <v>135</v>
      </c>
      <c r="AY251" s="17" t="s">
        <v>126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135</v>
      </c>
      <c r="BK251" s="231">
        <f>ROUND(I251*H251,2)</f>
        <v>0</v>
      </c>
      <c r="BL251" s="17" t="s">
        <v>134</v>
      </c>
      <c r="BM251" s="230" t="s">
        <v>201</v>
      </c>
    </row>
    <row r="252" s="1" customFormat="1">
      <c r="B252" s="38"/>
      <c r="C252" s="39"/>
      <c r="D252" s="232" t="s">
        <v>137</v>
      </c>
      <c r="E252" s="39"/>
      <c r="F252" s="233" t="s">
        <v>202</v>
      </c>
      <c r="G252" s="39"/>
      <c r="H252" s="39"/>
      <c r="I252" s="135"/>
      <c r="J252" s="39"/>
      <c r="K252" s="39"/>
      <c r="L252" s="43"/>
      <c r="M252" s="234"/>
      <c r="N252" s="86"/>
      <c r="O252" s="86"/>
      <c r="P252" s="86"/>
      <c r="Q252" s="86"/>
      <c r="R252" s="86"/>
      <c r="S252" s="86"/>
      <c r="T252" s="87"/>
      <c r="AT252" s="17" t="s">
        <v>137</v>
      </c>
      <c r="AU252" s="17" t="s">
        <v>135</v>
      </c>
    </row>
    <row r="253" s="13" customFormat="1">
      <c r="B253" s="245"/>
      <c r="C253" s="246"/>
      <c r="D253" s="232" t="s">
        <v>139</v>
      </c>
      <c r="E253" s="246"/>
      <c r="F253" s="248" t="s">
        <v>203</v>
      </c>
      <c r="G253" s="246"/>
      <c r="H253" s="249">
        <v>13639.5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AT253" s="255" t="s">
        <v>139</v>
      </c>
      <c r="AU253" s="255" t="s">
        <v>135</v>
      </c>
      <c r="AV253" s="13" t="s">
        <v>135</v>
      </c>
      <c r="AW253" s="13" t="s">
        <v>4</v>
      </c>
      <c r="AX253" s="13" t="s">
        <v>88</v>
      </c>
      <c r="AY253" s="255" t="s">
        <v>126</v>
      </c>
    </row>
    <row r="254" s="1" customFormat="1" ht="24" customHeight="1">
      <c r="B254" s="38"/>
      <c r="C254" s="219" t="s">
        <v>204</v>
      </c>
      <c r="D254" s="219" t="s">
        <v>129</v>
      </c>
      <c r="E254" s="220" t="s">
        <v>205</v>
      </c>
      <c r="F254" s="221" t="s">
        <v>206</v>
      </c>
      <c r="G254" s="222" t="s">
        <v>132</v>
      </c>
      <c r="H254" s="223">
        <v>454.64999999999998</v>
      </c>
      <c r="I254" s="224"/>
      <c r="J254" s="225">
        <f>ROUND(I254*H254,2)</f>
        <v>0</v>
      </c>
      <c r="K254" s="221" t="s">
        <v>133</v>
      </c>
      <c r="L254" s="43"/>
      <c r="M254" s="226" t="s">
        <v>1</v>
      </c>
      <c r="N254" s="227" t="s">
        <v>46</v>
      </c>
      <c r="O254" s="86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AR254" s="230" t="s">
        <v>134</v>
      </c>
      <c r="AT254" s="230" t="s">
        <v>129</v>
      </c>
      <c r="AU254" s="230" t="s">
        <v>135</v>
      </c>
      <c r="AY254" s="17" t="s">
        <v>126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135</v>
      </c>
      <c r="BK254" s="231">
        <f>ROUND(I254*H254,2)</f>
        <v>0</v>
      </c>
      <c r="BL254" s="17" t="s">
        <v>134</v>
      </c>
      <c r="BM254" s="230" t="s">
        <v>207</v>
      </c>
    </row>
    <row r="255" s="1" customFormat="1">
      <c r="B255" s="38"/>
      <c r="C255" s="39"/>
      <c r="D255" s="232" t="s">
        <v>137</v>
      </c>
      <c r="E255" s="39"/>
      <c r="F255" s="233" t="s">
        <v>208</v>
      </c>
      <c r="G255" s="39"/>
      <c r="H255" s="39"/>
      <c r="I255" s="135"/>
      <c r="J255" s="39"/>
      <c r="K255" s="39"/>
      <c r="L255" s="43"/>
      <c r="M255" s="234"/>
      <c r="N255" s="86"/>
      <c r="O255" s="86"/>
      <c r="P255" s="86"/>
      <c r="Q255" s="86"/>
      <c r="R255" s="86"/>
      <c r="S255" s="86"/>
      <c r="T255" s="87"/>
      <c r="AT255" s="17" t="s">
        <v>137</v>
      </c>
      <c r="AU255" s="17" t="s">
        <v>135</v>
      </c>
    </row>
    <row r="256" s="1" customFormat="1" ht="16.5" customHeight="1">
      <c r="B256" s="38"/>
      <c r="C256" s="219" t="s">
        <v>209</v>
      </c>
      <c r="D256" s="219" t="s">
        <v>129</v>
      </c>
      <c r="E256" s="220" t="s">
        <v>210</v>
      </c>
      <c r="F256" s="221" t="s">
        <v>211</v>
      </c>
      <c r="G256" s="222" t="s">
        <v>132</v>
      </c>
      <c r="H256" s="223">
        <v>454.64999999999998</v>
      </c>
      <c r="I256" s="224"/>
      <c r="J256" s="225">
        <f>ROUND(I256*H256,2)</f>
        <v>0</v>
      </c>
      <c r="K256" s="221" t="s">
        <v>133</v>
      </c>
      <c r="L256" s="43"/>
      <c r="M256" s="226" t="s">
        <v>1</v>
      </c>
      <c r="N256" s="227" t="s">
        <v>46</v>
      </c>
      <c r="O256" s="86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AR256" s="230" t="s">
        <v>134</v>
      </c>
      <c r="AT256" s="230" t="s">
        <v>129</v>
      </c>
      <c r="AU256" s="230" t="s">
        <v>135</v>
      </c>
      <c r="AY256" s="17" t="s">
        <v>126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135</v>
      </c>
      <c r="BK256" s="231">
        <f>ROUND(I256*H256,2)</f>
        <v>0</v>
      </c>
      <c r="BL256" s="17" t="s">
        <v>134</v>
      </c>
      <c r="BM256" s="230" t="s">
        <v>212</v>
      </c>
    </row>
    <row r="257" s="1" customFormat="1">
      <c r="B257" s="38"/>
      <c r="C257" s="39"/>
      <c r="D257" s="232" t="s">
        <v>137</v>
      </c>
      <c r="E257" s="39"/>
      <c r="F257" s="233" t="s">
        <v>213</v>
      </c>
      <c r="G257" s="39"/>
      <c r="H257" s="39"/>
      <c r="I257" s="135"/>
      <c r="J257" s="39"/>
      <c r="K257" s="39"/>
      <c r="L257" s="43"/>
      <c r="M257" s="234"/>
      <c r="N257" s="86"/>
      <c r="O257" s="86"/>
      <c r="P257" s="86"/>
      <c r="Q257" s="86"/>
      <c r="R257" s="86"/>
      <c r="S257" s="86"/>
      <c r="T257" s="87"/>
      <c r="AT257" s="17" t="s">
        <v>137</v>
      </c>
      <c r="AU257" s="17" t="s">
        <v>135</v>
      </c>
    </row>
    <row r="258" s="1" customFormat="1" ht="24" customHeight="1">
      <c r="B258" s="38"/>
      <c r="C258" s="219" t="s">
        <v>214</v>
      </c>
      <c r="D258" s="219" t="s">
        <v>129</v>
      </c>
      <c r="E258" s="220" t="s">
        <v>215</v>
      </c>
      <c r="F258" s="221" t="s">
        <v>216</v>
      </c>
      <c r="G258" s="222" t="s">
        <v>132</v>
      </c>
      <c r="H258" s="223">
        <v>13639.5</v>
      </c>
      <c r="I258" s="224"/>
      <c r="J258" s="225">
        <f>ROUND(I258*H258,2)</f>
        <v>0</v>
      </c>
      <c r="K258" s="221" t="s">
        <v>133</v>
      </c>
      <c r="L258" s="43"/>
      <c r="M258" s="226" t="s">
        <v>1</v>
      </c>
      <c r="N258" s="227" t="s">
        <v>46</v>
      </c>
      <c r="O258" s="86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AR258" s="230" t="s">
        <v>134</v>
      </c>
      <c r="AT258" s="230" t="s">
        <v>129</v>
      </c>
      <c r="AU258" s="230" t="s">
        <v>135</v>
      </c>
      <c r="AY258" s="17" t="s">
        <v>126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135</v>
      </c>
      <c r="BK258" s="231">
        <f>ROUND(I258*H258,2)</f>
        <v>0</v>
      </c>
      <c r="BL258" s="17" t="s">
        <v>134</v>
      </c>
      <c r="BM258" s="230" t="s">
        <v>217</v>
      </c>
    </row>
    <row r="259" s="1" customFormat="1">
      <c r="B259" s="38"/>
      <c r="C259" s="39"/>
      <c r="D259" s="232" t="s">
        <v>137</v>
      </c>
      <c r="E259" s="39"/>
      <c r="F259" s="233" t="s">
        <v>218</v>
      </c>
      <c r="G259" s="39"/>
      <c r="H259" s="39"/>
      <c r="I259" s="135"/>
      <c r="J259" s="39"/>
      <c r="K259" s="39"/>
      <c r="L259" s="43"/>
      <c r="M259" s="234"/>
      <c r="N259" s="86"/>
      <c r="O259" s="86"/>
      <c r="P259" s="86"/>
      <c r="Q259" s="86"/>
      <c r="R259" s="86"/>
      <c r="S259" s="86"/>
      <c r="T259" s="87"/>
      <c r="AT259" s="17" t="s">
        <v>137</v>
      </c>
      <c r="AU259" s="17" t="s">
        <v>135</v>
      </c>
    </row>
    <row r="260" s="13" customFormat="1">
      <c r="B260" s="245"/>
      <c r="C260" s="246"/>
      <c r="D260" s="232" t="s">
        <v>139</v>
      </c>
      <c r="E260" s="246"/>
      <c r="F260" s="248" t="s">
        <v>203</v>
      </c>
      <c r="G260" s="246"/>
      <c r="H260" s="249">
        <v>13639.5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AT260" s="255" t="s">
        <v>139</v>
      </c>
      <c r="AU260" s="255" t="s">
        <v>135</v>
      </c>
      <c r="AV260" s="13" t="s">
        <v>135</v>
      </c>
      <c r="AW260" s="13" t="s">
        <v>4</v>
      </c>
      <c r="AX260" s="13" t="s">
        <v>88</v>
      </c>
      <c r="AY260" s="255" t="s">
        <v>126</v>
      </c>
    </row>
    <row r="261" s="1" customFormat="1" ht="16.5" customHeight="1">
      <c r="B261" s="38"/>
      <c r="C261" s="219" t="s">
        <v>219</v>
      </c>
      <c r="D261" s="219" t="s">
        <v>129</v>
      </c>
      <c r="E261" s="220" t="s">
        <v>220</v>
      </c>
      <c r="F261" s="221" t="s">
        <v>221</v>
      </c>
      <c r="G261" s="222" t="s">
        <v>132</v>
      </c>
      <c r="H261" s="223">
        <v>454.64999999999998</v>
      </c>
      <c r="I261" s="224"/>
      <c r="J261" s="225">
        <f>ROUND(I261*H261,2)</f>
        <v>0</v>
      </c>
      <c r="K261" s="221" t="s">
        <v>133</v>
      </c>
      <c r="L261" s="43"/>
      <c r="M261" s="226" t="s">
        <v>1</v>
      </c>
      <c r="N261" s="227" t="s">
        <v>46</v>
      </c>
      <c r="O261" s="86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AR261" s="230" t="s">
        <v>134</v>
      </c>
      <c r="AT261" s="230" t="s">
        <v>129</v>
      </c>
      <c r="AU261" s="230" t="s">
        <v>135</v>
      </c>
      <c r="AY261" s="17" t="s">
        <v>126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135</v>
      </c>
      <c r="BK261" s="231">
        <f>ROUND(I261*H261,2)</f>
        <v>0</v>
      </c>
      <c r="BL261" s="17" t="s">
        <v>134</v>
      </c>
      <c r="BM261" s="230" t="s">
        <v>222</v>
      </c>
    </row>
    <row r="262" s="1" customFormat="1">
      <c r="B262" s="38"/>
      <c r="C262" s="39"/>
      <c r="D262" s="232" t="s">
        <v>137</v>
      </c>
      <c r="E262" s="39"/>
      <c r="F262" s="233" t="s">
        <v>223</v>
      </c>
      <c r="G262" s="39"/>
      <c r="H262" s="39"/>
      <c r="I262" s="135"/>
      <c r="J262" s="39"/>
      <c r="K262" s="39"/>
      <c r="L262" s="43"/>
      <c r="M262" s="234"/>
      <c r="N262" s="86"/>
      <c r="O262" s="86"/>
      <c r="P262" s="86"/>
      <c r="Q262" s="86"/>
      <c r="R262" s="86"/>
      <c r="S262" s="86"/>
      <c r="T262" s="87"/>
      <c r="AT262" s="17" t="s">
        <v>137</v>
      </c>
      <c r="AU262" s="17" t="s">
        <v>135</v>
      </c>
    </row>
    <row r="263" s="1" customFormat="1" ht="16.5" customHeight="1">
      <c r="B263" s="38"/>
      <c r="C263" s="219" t="s">
        <v>8</v>
      </c>
      <c r="D263" s="219" t="s">
        <v>129</v>
      </c>
      <c r="E263" s="220" t="s">
        <v>224</v>
      </c>
      <c r="F263" s="221" t="s">
        <v>225</v>
      </c>
      <c r="G263" s="222" t="s">
        <v>180</v>
      </c>
      <c r="H263" s="223">
        <v>5</v>
      </c>
      <c r="I263" s="224"/>
      <c r="J263" s="225">
        <f>ROUND(I263*H263,2)</f>
        <v>0</v>
      </c>
      <c r="K263" s="221" t="s">
        <v>133</v>
      </c>
      <c r="L263" s="43"/>
      <c r="M263" s="226" t="s">
        <v>1</v>
      </c>
      <c r="N263" s="227" t="s">
        <v>46</v>
      </c>
      <c r="O263" s="86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AR263" s="230" t="s">
        <v>134</v>
      </c>
      <c r="AT263" s="230" t="s">
        <v>129</v>
      </c>
      <c r="AU263" s="230" t="s">
        <v>135</v>
      </c>
      <c r="AY263" s="17" t="s">
        <v>126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135</v>
      </c>
      <c r="BK263" s="231">
        <f>ROUND(I263*H263,2)</f>
        <v>0</v>
      </c>
      <c r="BL263" s="17" t="s">
        <v>134</v>
      </c>
      <c r="BM263" s="230" t="s">
        <v>226</v>
      </c>
    </row>
    <row r="264" s="1" customFormat="1">
      <c r="B264" s="38"/>
      <c r="C264" s="39"/>
      <c r="D264" s="232" t="s">
        <v>137</v>
      </c>
      <c r="E264" s="39"/>
      <c r="F264" s="233" t="s">
        <v>227</v>
      </c>
      <c r="G264" s="39"/>
      <c r="H264" s="39"/>
      <c r="I264" s="135"/>
      <c r="J264" s="39"/>
      <c r="K264" s="39"/>
      <c r="L264" s="43"/>
      <c r="M264" s="234"/>
      <c r="N264" s="86"/>
      <c r="O264" s="86"/>
      <c r="P264" s="86"/>
      <c r="Q264" s="86"/>
      <c r="R264" s="86"/>
      <c r="S264" s="86"/>
      <c r="T264" s="87"/>
      <c r="AT264" s="17" t="s">
        <v>137</v>
      </c>
      <c r="AU264" s="17" t="s">
        <v>135</v>
      </c>
    </row>
    <row r="265" s="13" customFormat="1">
      <c r="B265" s="245"/>
      <c r="C265" s="246"/>
      <c r="D265" s="232" t="s">
        <v>139</v>
      </c>
      <c r="E265" s="247" t="s">
        <v>1</v>
      </c>
      <c r="F265" s="248" t="s">
        <v>228</v>
      </c>
      <c r="G265" s="246"/>
      <c r="H265" s="249">
        <v>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AT265" s="255" t="s">
        <v>139</v>
      </c>
      <c r="AU265" s="255" t="s">
        <v>135</v>
      </c>
      <c r="AV265" s="13" t="s">
        <v>135</v>
      </c>
      <c r="AW265" s="13" t="s">
        <v>36</v>
      </c>
      <c r="AX265" s="13" t="s">
        <v>88</v>
      </c>
      <c r="AY265" s="255" t="s">
        <v>126</v>
      </c>
    </row>
    <row r="266" s="1" customFormat="1" ht="24" customHeight="1">
      <c r="B266" s="38"/>
      <c r="C266" s="219" t="s">
        <v>229</v>
      </c>
      <c r="D266" s="219" t="s">
        <v>129</v>
      </c>
      <c r="E266" s="220" t="s">
        <v>230</v>
      </c>
      <c r="F266" s="221" t="s">
        <v>231</v>
      </c>
      <c r="G266" s="222" t="s">
        <v>180</v>
      </c>
      <c r="H266" s="223">
        <v>150</v>
      </c>
      <c r="I266" s="224"/>
      <c r="J266" s="225">
        <f>ROUND(I266*H266,2)</f>
        <v>0</v>
      </c>
      <c r="K266" s="221" t="s">
        <v>133</v>
      </c>
      <c r="L266" s="43"/>
      <c r="M266" s="226" t="s">
        <v>1</v>
      </c>
      <c r="N266" s="227" t="s">
        <v>46</v>
      </c>
      <c r="O266" s="86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AR266" s="230" t="s">
        <v>134</v>
      </c>
      <c r="AT266" s="230" t="s">
        <v>129</v>
      </c>
      <c r="AU266" s="230" t="s">
        <v>135</v>
      </c>
      <c r="AY266" s="17" t="s">
        <v>126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135</v>
      </c>
      <c r="BK266" s="231">
        <f>ROUND(I266*H266,2)</f>
        <v>0</v>
      </c>
      <c r="BL266" s="17" t="s">
        <v>134</v>
      </c>
      <c r="BM266" s="230" t="s">
        <v>232</v>
      </c>
    </row>
    <row r="267" s="1" customFormat="1">
      <c r="B267" s="38"/>
      <c r="C267" s="39"/>
      <c r="D267" s="232" t="s">
        <v>137</v>
      </c>
      <c r="E267" s="39"/>
      <c r="F267" s="233" t="s">
        <v>233</v>
      </c>
      <c r="G267" s="39"/>
      <c r="H267" s="39"/>
      <c r="I267" s="135"/>
      <c r="J267" s="39"/>
      <c r="K267" s="39"/>
      <c r="L267" s="43"/>
      <c r="M267" s="234"/>
      <c r="N267" s="86"/>
      <c r="O267" s="86"/>
      <c r="P267" s="86"/>
      <c r="Q267" s="86"/>
      <c r="R267" s="86"/>
      <c r="S267" s="86"/>
      <c r="T267" s="87"/>
      <c r="AT267" s="17" t="s">
        <v>137</v>
      </c>
      <c r="AU267" s="17" t="s">
        <v>135</v>
      </c>
    </row>
    <row r="268" s="13" customFormat="1">
      <c r="B268" s="245"/>
      <c r="C268" s="246"/>
      <c r="D268" s="232" t="s">
        <v>139</v>
      </c>
      <c r="E268" s="246"/>
      <c r="F268" s="248" t="s">
        <v>234</v>
      </c>
      <c r="G268" s="246"/>
      <c r="H268" s="249">
        <v>150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AT268" s="255" t="s">
        <v>139</v>
      </c>
      <c r="AU268" s="255" t="s">
        <v>135</v>
      </c>
      <c r="AV268" s="13" t="s">
        <v>135</v>
      </c>
      <c r="AW268" s="13" t="s">
        <v>4</v>
      </c>
      <c r="AX268" s="13" t="s">
        <v>88</v>
      </c>
      <c r="AY268" s="255" t="s">
        <v>126</v>
      </c>
    </row>
    <row r="269" s="1" customFormat="1" ht="16.5" customHeight="1">
      <c r="B269" s="38"/>
      <c r="C269" s="219" t="s">
        <v>235</v>
      </c>
      <c r="D269" s="219" t="s">
        <v>129</v>
      </c>
      <c r="E269" s="220" t="s">
        <v>236</v>
      </c>
      <c r="F269" s="221" t="s">
        <v>237</v>
      </c>
      <c r="G269" s="222" t="s">
        <v>180</v>
      </c>
      <c r="H269" s="223">
        <v>5</v>
      </c>
      <c r="I269" s="224"/>
      <c r="J269" s="225">
        <f>ROUND(I269*H269,2)</f>
        <v>0</v>
      </c>
      <c r="K269" s="221" t="s">
        <v>133</v>
      </c>
      <c r="L269" s="43"/>
      <c r="M269" s="226" t="s">
        <v>1</v>
      </c>
      <c r="N269" s="227" t="s">
        <v>46</v>
      </c>
      <c r="O269" s="86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AR269" s="230" t="s">
        <v>134</v>
      </c>
      <c r="AT269" s="230" t="s">
        <v>129</v>
      </c>
      <c r="AU269" s="230" t="s">
        <v>135</v>
      </c>
      <c r="AY269" s="17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135</v>
      </c>
      <c r="BK269" s="231">
        <f>ROUND(I269*H269,2)</f>
        <v>0</v>
      </c>
      <c r="BL269" s="17" t="s">
        <v>134</v>
      </c>
      <c r="BM269" s="230" t="s">
        <v>238</v>
      </c>
    </row>
    <row r="270" s="1" customFormat="1">
      <c r="B270" s="38"/>
      <c r="C270" s="39"/>
      <c r="D270" s="232" t="s">
        <v>137</v>
      </c>
      <c r="E270" s="39"/>
      <c r="F270" s="233" t="s">
        <v>239</v>
      </c>
      <c r="G270" s="39"/>
      <c r="H270" s="39"/>
      <c r="I270" s="135"/>
      <c r="J270" s="39"/>
      <c r="K270" s="39"/>
      <c r="L270" s="43"/>
      <c r="M270" s="234"/>
      <c r="N270" s="86"/>
      <c r="O270" s="86"/>
      <c r="P270" s="86"/>
      <c r="Q270" s="86"/>
      <c r="R270" s="86"/>
      <c r="S270" s="86"/>
      <c r="T270" s="87"/>
      <c r="AT270" s="17" t="s">
        <v>137</v>
      </c>
      <c r="AU270" s="17" t="s">
        <v>135</v>
      </c>
    </row>
    <row r="271" s="1" customFormat="1" ht="24" customHeight="1">
      <c r="B271" s="38"/>
      <c r="C271" s="219" t="s">
        <v>240</v>
      </c>
      <c r="D271" s="219" t="s">
        <v>129</v>
      </c>
      <c r="E271" s="220" t="s">
        <v>241</v>
      </c>
      <c r="F271" s="221" t="s">
        <v>242</v>
      </c>
      <c r="G271" s="222" t="s">
        <v>132</v>
      </c>
      <c r="H271" s="223">
        <v>20.234000000000002</v>
      </c>
      <c r="I271" s="224"/>
      <c r="J271" s="225">
        <f>ROUND(I271*H271,2)</f>
        <v>0</v>
      </c>
      <c r="K271" s="221" t="s">
        <v>133</v>
      </c>
      <c r="L271" s="43"/>
      <c r="M271" s="226" t="s">
        <v>1</v>
      </c>
      <c r="N271" s="227" t="s">
        <v>46</v>
      </c>
      <c r="O271" s="86"/>
      <c r="P271" s="228">
        <f>O271*H271</f>
        <v>0</v>
      </c>
      <c r="Q271" s="228">
        <v>0</v>
      </c>
      <c r="R271" s="228">
        <f>Q271*H271</f>
        <v>0</v>
      </c>
      <c r="S271" s="228">
        <v>0.089999999999999997</v>
      </c>
      <c r="T271" s="229">
        <f>S271*H271</f>
        <v>1.8210600000000001</v>
      </c>
      <c r="AR271" s="230" t="s">
        <v>134</v>
      </c>
      <c r="AT271" s="230" t="s">
        <v>129</v>
      </c>
      <c r="AU271" s="230" t="s">
        <v>135</v>
      </c>
      <c r="AY271" s="17" t="s">
        <v>126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135</v>
      </c>
      <c r="BK271" s="231">
        <f>ROUND(I271*H271,2)</f>
        <v>0</v>
      </c>
      <c r="BL271" s="17" t="s">
        <v>134</v>
      </c>
      <c r="BM271" s="230" t="s">
        <v>243</v>
      </c>
    </row>
    <row r="272" s="1" customFormat="1">
      <c r="B272" s="38"/>
      <c r="C272" s="39"/>
      <c r="D272" s="232" t="s">
        <v>137</v>
      </c>
      <c r="E272" s="39"/>
      <c r="F272" s="233" t="s">
        <v>244</v>
      </c>
      <c r="G272" s="39"/>
      <c r="H272" s="39"/>
      <c r="I272" s="135"/>
      <c r="J272" s="39"/>
      <c r="K272" s="39"/>
      <c r="L272" s="43"/>
      <c r="M272" s="234"/>
      <c r="N272" s="86"/>
      <c r="O272" s="86"/>
      <c r="P272" s="86"/>
      <c r="Q272" s="86"/>
      <c r="R272" s="86"/>
      <c r="S272" s="86"/>
      <c r="T272" s="87"/>
      <c r="AT272" s="17" t="s">
        <v>137</v>
      </c>
      <c r="AU272" s="17" t="s">
        <v>135</v>
      </c>
    </row>
    <row r="273" s="12" customFormat="1">
      <c r="B273" s="235"/>
      <c r="C273" s="236"/>
      <c r="D273" s="232" t="s">
        <v>139</v>
      </c>
      <c r="E273" s="237" t="s">
        <v>1</v>
      </c>
      <c r="F273" s="238" t="s">
        <v>140</v>
      </c>
      <c r="G273" s="236"/>
      <c r="H273" s="237" t="s">
        <v>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AT273" s="244" t="s">
        <v>139</v>
      </c>
      <c r="AU273" s="244" t="s">
        <v>135</v>
      </c>
      <c r="AV273" s="12" t="s">
        <v>88</v>
      </c>
      <c r="AW273" s="12" t="s">
        <v>36</v>
      </c>
      <c r="AX273" s="12" t="s">
        <v>80</v>
      </c>
      <c r="AY273" s="244" t="s">
        <v>126</v>
      </c>
    </row>
    <row r="274" s="13" customFormat="1">
      <c r="B274" s="245"/>
      <c r="C274" s="246"/>
      <c r="D274" s="232" t="s">
        <v>139</v>
      </c>
      <c r="E274" s="247" t="s">
        <v>1</v>
      </c>
      <c r="F274" s="248" t="s">
        <v>152</v>
      </c>
      <c r="G274" s="246"/>
      <c r="H274" s="249">
        <v>5.7460000000000004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139</v>
      </c>
      <c r="AU274" s="255" t="s">
        <v>135</v>
      </c>
      <c r="AV274" s="13" t="s">
        <v>135</v>
      </c>
      <c r="AW274" s="13" t="s">
        <v>36</v>
      </c>
      <c r="AX274" s="13" t="s">
        <v>80</v>
      </c>
      <c r="AY274" s="255" t="s">
        <v>126</v>
      </c>
    </row>
    <row r="275" s="12" customFormat="1">
      <c r="B275" s="235"/>
      <c r="C275" s="236"/>
      <c r="D275" s="232" t="s">
        <v>139</v>
      </c>
      <c r="E275" s="237" t="s">
        <v>1</v>
      </c>
      <c r="F275" s="238" t="s">
        <v>142</v>
      </c>
      <c r="G275" s="236"/>
      <c r="H275" s="237" t="s">
        <v>1</v>
      </c>
      <c r="I275" s="239"/>
      <c r="J275" s="236"/>
      <c r="K275" s="236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139</v>
      </c>
      <c r="AU275" s="244" t="s">
        <v>135</v>
      </c>
      <c r="AV275" s="12" t="s">
        <v>88</v>
      </c>
      <c r="AW275" s="12" t="s">
        <v>36</v>
      </c>
      <c r="AX275" s="12" t="s">
        <v>80</v>
      </c>
      <c r="AY275" s="244" t="s">
        <v>126</v>
      </c>
    </row>
    <row r="276" s="13" customFormat="1">
      <c r="B276" s="245"/>
      <c r="C276" s="246"/>
      <c r="D276" s="232" t="s">
        <v>139</v>
      </c>
      <c r="E276" s="247" t="s">
        <v>1</v>
      </c>
      <c r="F276" s="248" t="s">
        <v>153</v>
      </c>
      <c r="G276" s="246"/>
      <c r="H276" s="249">
        <v>1.714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AT276" s="255" t="s">
        <v>139</v>
      </c>
      <c r="AU276" s="255" t="s">
        <v>135</v>
      </c>
      <c r="AV276" s="13" t="s">
        <v>135</v>
      </c>
      <c r="AW276" s="13" t="s">
        <v>36</v>
      </c>
      <c r="AX276" s="13" t="s">
        <v>80</v>
      </c>
      <c r="AY276" s="255" t="s">
        <v>126</v>
      </c>
    </row>
    <row r="277" s="12" customFormat="1">
      <c r="B277" s="235"/>
      <c r="C277" s="236"/>
      <c r="D277" s="232" t="s">
        <v>139</v>
      </c>
      <c r="E277" s="237" t="s">
        <v>1</v>
      </c>
      <c r="F277" s="238" t="s">
        <v>144</v>
      </c>
      <c r="G277" s="236"/>
      <c r="H277" s="237" t="s">
        <v>1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139</v>
      </c>
      <c r="AU277" s="244" t="s">
        <v>135</v>
      </c>
      <c r="AV277" s="12" t="s">
        <v>88</v>
      </c>
      <c r="AW277" s="12" t="s">
        <v>36</v>
      </c>
      <c r="AX277" s="12" t="s">
        <v>80</v>
      </c>
      <c r="AY277" s="244" t="s">
        <v>126</v>
      </c>
    </row>
    <row r="278" s="13" customFormat="1">
      <c r="B278" s="245"/>
      <c r="C278" s="246"/>
      <c r="D278" s="232" t="s">
        <v>139</v>
      </c>
      <c r="E278" s="247" t="s">
        <v>1</v>
      </c>
      <c r="F278" s="248" t="s">
        <v>154</v>
      </c>
      <c r="G278" s="246"/>
      <c r="H278" s="249">
        <v>5.3140000000000001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AT278" s="255" t="s">
        <v>139</v>
      </c>
      <c r="AU278" s="255" t="s">
        <v>135</v>
      </c>
      <c r="AV278" s="13" t="s">
        <v>135</v>
      </c>
      <c r="AW278" s="13" t="s">
        <v>36</v>
      </c>
      <c r="AX278" s="13" t="s">
        <v>80</v>
      </c>
      <c r="AY278" s="255" t="s">
        <v>126</v>
      </c>
    </row>
    <row r="279" s="12" customFormat="1">
      <c r="B279" s="235"/>
      <c r="C279" s="236"/>
      <c r="D279" s="232" t="s">
        <v>139</v>
      </c>
      <c r="E279" s="237" t="s">
        <v>1</v>
      </c>
      <c r="F279" s="238" t="s">
        <v>146</v>
      </c>
      <c r="G279" s="236"/>
      <c r="H279" s="237" t="s">
        <v>1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139</v>
      </c>
      <c r="AU279" s="244" t="s">
        <v>135</v>
      </c>
      <c r="AV279" s="12" t="s">
        <v>88</v>
      </c>
      <c r="AW279" s="12" t="s">
        <v>36</v>
      </c>
      <c r="AX279" s="12" t="s">
        <v>80</v>
      </c>
      <c r="AY279" s="244" t="s">
        <v>126</v>
      </c>
    </row>
    <row r="280" s="13" customFormat="1">
      <c r="B280" s="245"/>
      <c r="C280" s="246"/>
      <c r="D280" s="232" t="s">
        <v>139</v>
      </c>
      <c r="E280" s="247" t="s">
        <v>1</v>
      </c>
      <c r="F280" s="248" t="s">
        <v>153</v>
      </c>
      <c r="G280" s="246"/>
      <c r="H280" s="249">
        <v>1.714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139</v>
      </c>
      <c r="AU280" s="255" t="s">
        <v>135</v>
      </c>
      <c r="AV280" s="13" t="s">
        <v>135</v>
      </c>
      <c r="AW280" s="13" t="s">
        <v>36</v>
      </c>
      <c r="AX280" s="13" t="s">
        <v>80</v>
      </c>
      <c r="AY280" s="255" t="s">
        <v>126</v>
      </c>
    </row>
    <row r="281" s="12" customFormat="1">
      <c r="B281" s="235"/>
      <c r="C281" s="236"/>
      <c r="D281" s="232" t="s">
        <v>139</v>
      </c>
      <c r="E281" s="237" t="s">
        <v>1</v>
      </c>
      <c r="F281" s="238" t="s">
        <v>147</v>
      </c>
      <c r="G281" s="236"/>
      <c r="H281" s="237" t="s">
        <v>1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AT281" s="244" t="s">
        <v>139</v>
      </c>
      <c r="AU281" s="244" t="s">
        <v>135</v>
      </c>
      <c r="AV281" s="12" t="s">
        <v>88</v>
      </c>
      <c r="AW281" s="12" t="s">
        <v>36</v>
      </c>
      <c r="AX281" s="12" t="s">
        <v>80</v>
      </c>
      <c r="AY281" s="244" t="s">
        <v>126</v>
      </c>
    </row>
    <row r="282" s="13" customFormat="1">
      <c r="B282" s="245"/>
      <c r="C282" s="246"/>
      <c r="D282" s="232" t="s">
        <v>139</v>
      </c>
      <c r="E282" s="247" t="s">
        <v>1</v>
      </c>
      <c r="F282" s="248" t="s">
        <v>152</v>
      </c>
      <c r="G282" s="246"/>
      <c r="H282" s="249">
        <v>5.7460000000000004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AT282" s="255" t="s">
        <v>139</v>
      </c>
      <c r="AU282" s="255" t="s">
        <v>135</v>
      </c>
      <c r="AV282" s="13" t="s">
        <v>135</v>
      </c>
      <c r="AW282" s="13" t="s">
        <v>36</v>
      </c>
      <c r="AX282" s="13" t="s">
        <v>80</v>
      </c>
      <c r="AY282" s="255" t="s">
        <v>126</v>
      </c>
    </row>
    <row r="283" s="14" customFormat="1">
      <c r="B283" s="256"/>
      <c r="C283" s="257"/>
      <c r="D283" s="232" t="s">
        <v>139</v>
      </c>
      <c r="E283" s="258" t="s">
        <v>1</v>
      </c>
      <c r="F283" s="259" t="s">
        <v>148</v>
      </c>
      <c r="G283" s="257"/>
      <c r="H283" s="260">
        <v>20.234000000000002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AT283" s="266" t="s">
        <v>139</v>
      </c>
      <c r="AU283" s="266" t="s">
        <v>135</v>
      </c>
      <c r="AV283" s="14" t="s">
        <v>134</v>
      </c>
      <c r="AW283" s="14" t="s">
        <v>36</v>
      </c>
      <c r="AX283" s="14" t="s">
        <v>88</v>
      </c>
      <c r="AY283" s="266" t="s">
        <v>126</v>
      </c>
    </row>
    <row r="284" s="1" customFormat="1" ht="24" customHeight="1">
      <c r="B284" s="38"/>
      <c r="C284" s="219" t="s">
        <v>245</v>
      </c>
      <c r="D284" s="219" t="s">
        <v>129</v>
      </c>
      <c r="E284" s="220" t="s">
        <v>246</v>
      </c>
      <c r="F284" s="221" t="s">
        <v>247</v>
      </c>
      <c r="G284" s="222" t="s">
        <v>132</v>
      </c>
      <c r="H284" s="223">
        <v>20.234000000000002</v>
      </c>
      <c r="I284" s="224"/>
      <c r="J284" s="225">
        <f>ROUND(I284*H284,2)</f>
        <v>0</v>
      </c>
      <c r="K284" s="221" t="s">
        <v>133</v>
      </c>
      <c r="L284" s="43"/>
      <c r="M284" s="226" t="s">
        <v>1</v>
      </c>
      <c r="N284" s="227" t="s">
        <v>46</v>
      </c>
      <c r="O284" s="86"/>
      <c r="P284" s="228">
        <f>O284*H284</f>
        <v>0</v>
      </c>
      <c r="Q284" s="228">
        <v>0</v>
      </c>
      <c r="R284" s="228">
        <f>Q284*H284</f>
        <v>0</v>
      </c>
      <c r="S284" s="228">
        <v>0.058999999999999997</v>
      </c>
      <c r="T284" s="229">
        <f>S284*H284</f>
        <v>1.1938060000000001</v>
      </c>
      <c r="AR284" s="230" t="s">
        <v>134</v>
      </c>
      <c r="AT284" s="230" t="s">
        <v>129</v>
      </c>
      <c r="AU284" s="230" t="s">
        <v>135</v>
      </c>
      <c r="AY284" s="17" t="s">
        <v>126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135</v>
      </c>
      <c r="BK284" s="231">
        <f>ROUND(I284*H284,2)</f>
        <v>0</v>
      </c>
      <c r="BL284" s="17" t="s">
        <v>134</v>
      </c>
      <c r="BM284" s="230" t="s">
        <v>248</v>
      </c>
    </row>
    <row r="285" s="1" customFormat="1">
      <c r="B285" s="38"/>
      <c r="C285" s="39"/>
      <c r="D285" s="232" t="s">
        <v>137</v>
      </c>
      <c r="E285" s="39"/>
      <c r="F285" s="233" t="s">
        <v>249</v>
      </c>
      <c r="G285" s="39"/>
      <c r="H285" s="39"/>
      <c r="I285" s="135"/>
      <c r="J285" s="39"/>
      <c r="K285" s="39"/>
      <c r="L285" s="43"/>
      <c r="M285" s="234"/>
      <c r="N285" s="86"/>
      <c r="O285" s="86"/>
      <c r="P285" s="86"/>
      <c r="Q285" s="86"/>
      <c r="R285" s="86"/>
      <c r="S285" s="86"/>
      <c r="T285" s="87"/>
      <c r="AT285" s="17" t="s">
        <v>137</v>
      </c>
      <c r="AU285" s="17" t="s">
        <v>135</v>
      </c>
    </row>
    <row r="286" s="12" customFormat="1">
      <c r="B286" s="235"/>
      <c r="C286" s="236"/>
      <c r="D286" s="232" t="s">
        <v>139</v>
      </c>
      <c r="E286" s="237" t="s">
        <v>1</v>
      </c>
      <c r="F286" s="238" t="s">
        <v>140</v>
      </c>
      <c r="G286" s="236"/>
      <c r="H286" s="237" t="s">
        <v>1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139</v>
      </c>
      <c r="AU286" s="244" t="s">
        <v>135</v>
      </c>
      <c r="AV286" s="12" t="s">
        <v>88</v>
      </c>
      <c r="AW286" s="12" t="s">
        <v>36</v>
      </c>
      <c r="AX286" s="12" t="s">
        <v>80</v>
      </c>
      <c r="AY286" s="244" t="s">
        <v>126</v>
      </c>
    </row>
    <row r="287" s="13" customFormat="1">
      <c r="B287" s="245"/>
      <c r="C287" s="246"/>
      <c r="D287" s="232" t="s">
        <v>139</v>
      </c>
      <c r="E287" s="247" t="s">
        <v>1</v>
      </c>
      <c r="F287" s="248" t="s">
        <v>152</v>
      </c>
      <c r="G287" s="246"/>
      <c r="H287" s="249">
        <v>5.7460000000000004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AT287" s="255" t="s">
        <v>139</v>
      </c>
      <c r="AU287" s="255" t="s">
        <v>135</v>
      </c>
      <c r="AV287" s="13" t="s">
        <v>135</v>
      </c>
      <c r="AW287" s="13" t="s">
        <v>36</v>
      </c>
      <c r="AX287" s="13" t="s">
        <v>80</v>
      </c>
      <c r="AY287" s="255" t="s">
        <v>126</v>
      </c>
    </row>
    <row r="288" s="12" customFormat="1">
      <c r="B288" s="235"/>
      <c r="C288" s="236"/>
      <c r="D288" s="232" t="s">
        <v>139</v>
      </c>
      <c r="E288" s="237" t="s">
        <v>1</v>
      </c>
      <c r="F288" s="238" t="s">
        <v>142</v>
      </c>
      <c r="G288" s="236"/>
      <c r="H288" s="237" t="s">
        <v>1</v>
      </c>
      <c r="I288" s="239"/>
      <c r="J288" s="236"/>
      <c r="K288" s="236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139</v>
      </c>
      <c r="AU288" s="244" t="s">
        <v>135</v>
      </c>
      <c r="AV288" s="12" t="s">
        <v>88</v>
      </c>
      <c r="AW288" s="12" t="s">
        <v>36</v>
      </c>
      <c r="AX288" s="12" t="s">
        <v>80</v>
      </c>
      <c r="AY288" s="244" t="s">
        <v>126</v>
      </c>
    </row>
    <row r="289" s="13" customFormat="1">
      <c r="B289" s="245"/>
      <c r="C289" s="246"/>
      <c r="D289" s="232" t="s">
        <v>139</v>
      </c>
      <c r="E289" s="247" t="s">
        <v>1</v>
      </c>
      <c r="F289" s="248" t="s">
        <v>153</v>
      </c>
      <c r="G289" s="246"/>
      <c r="H289" s="249">
        <v>1.714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AT289" s="255" t="s">
        <v>139</v>
      </c>
      <c r="AU289" s="255" t="s">
        <v>135</v>
      </c>
      <c r="AV289" s="13" t="s">
        <v>135</v>
      </c>
      <c r="AW289" s="13" t="s">
        <v>36</v>
      </c>
      <c r="AX289" s="13" t="s">
        <v>80</v>
      </c>
      <c r="AY289" s="255" t="s">
        <v>126</v>
      </c>
    </row>
    <row r="290" s="12" customFormat="1">
      <c r="B290" s="235"/>
      <c r="C290" s="236"/>
      <c r="D290" s="232" t="s">
        <v>139</v>
      </c>
      <c r="E290" s="237" t="s">
        <v>1</v>
      </c>
      <c r="F290" s="238" t="s">
        <v>144</v>
      </c>
      <c r="G290" s="236"/>
      <c r="H290" s="237" t="s">
        <v>1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139</v>
      </c>
      <c r="AU290" s="244" t="s">
        <v>135</v>
      </c>
      <c r="AV290" s="12" t="s">
        <v>88</v>
      </c>
      <c r="AW290" s="12" t="s">
        <v>36</v>
      </c>
      <c r="AX290" s="12" t="s">
        <v>80</v>
      </c>
      <c r="AY290" s="244" t="s">
        <v>126</v>
      </c>
    </row>
    <row r="291" s="13" customFormat="1">
      <c r="B291" s="245"/>
      <c r="C291" s="246"/>
      <c r="D291" s="232" t="s">
        <v>139</v>
      </c>
      <c r="E291" s="247" t="s">
        <v>1</v>
      </c>
      <c r="F291" s="248" t="s">
        <v>154</v>
      </c>
      <c r="G291" s="246"/>
      <c r="H291" s="249">
        <v>5.3140000000000001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AT291" s="255" t="s">
        <v>139</v>
      </c>
      <c r="AU291" s="255" t="s">
        <v>135</v>
      </c>
      <c r="AV291" s="13" t="s">
        <v>135</v>
      </c>
      <c r="AW291" s="13" t="s">
        <v>36</v>
      </c>
      <c r="AX291" s="13" t="s">
        <v>80</v>
      </c>
      <c r="AY291" s="255" t="s">
        <v>126</v>
      </c>
    </row>
    <row r="292" s="12" customFormat="1">
      <c r="B292" s="235"/>
      <c r="C292" s="236"/>
      <c r="D292" s="232" t="s">
        <v>139</v>
      </c>
      <c r="E292" s="237" t="s">
        <v>1</v>
      </c>
      <c r="F292" s="238" t="s">
        <v>146</v>
      </c>
      <c r="G292" s="236"/>
      <c r="H292" s="237" t="s">
        <v>1</v>
      </c>
      <c r="I292" s="239"/>
      <c r="J292" s="236"/>
      <c r="K292" s="236"/>
      <c r="L292" s="240"/>
      <c r="M292" s="241"/>
      <c r="N292" s="242"/>
      <c r="O292" s="242"/>
      <c r="P292" s="242"/>
      <c r="Q292" s="242"/>
      <c r="R292" s="242"/>
      <c r="S292" s="242"/>
      <c r="T292" s="243"/>
      <c r="AT292" s="244" t="s">
        <v>139</v>
      </c>
      <c r="AU292" s="244" t="s">
        <v>135</v>
      </c>
      <c r="AV292" s="12" t="s">
        <v>88</v>
      </c>
      <c r="AW292" s="12" t="s">
        <v>36</v>
      </c>
      <c r="AX292" s="12" t="s">
        <v>80</v>
      </c>
      <c r="AY292" s="244" t="s">
        <v>126</v>
      </c>
    </row>
    <row r="293" s="13" customFormat="1">
      <c r="B293" s="245"/>
      <c r="C293" s="246"/>
      <c r="D293" s="232" t="s">
        <v>139</v>
      </c>
      <c r="E293" s="247" t="s">
        <v>1</v>
      </c>
      <c r="F293" s="248" t="s">
        <v>153</v>
      </c>
      <c r="G293" s="246"/>
      <c r="H293" s="249">
        <v>1.714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AT293" s="255" t="s">
        <v>139</v>
      </c>
      <c r="AU293" s="255" t="s">
        <v>135</v>
      </c>
      <c r="AV293" s="13" t="s">
        <v>135</v>
      </c>
      <c r="AW293" s="13" t="s">
        <v>36</v>
      </c>
      <c r="AX293" s="13" t="s">
        <v>80</v>
      </c>
      <c r="AY293" s="255" t="s">
        <v>126</v>
      </c>
    </row>
    <row r="294" s="12" customFormat="1">
      <c r="B294" s="235"/>
      <c r="C294" s="236"/>
      <c r="D294" s="232" t="s">
        <v>139</v>
      </c>
      <c r="E294" s="237" t="s">
        <v>1</v>
      </c>
      <c r="F294" s="238" t="s">
        <v>147</v>
      </c>
      <c r="G294" s="236"/>
      <c r="H294" s="237" t="s">
        <v>1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AT294" s="244" t="s">
        <v>139</v>
      </c>
      <c r="AU294" s="244" t="s">
        <v>135</v>
      </c>
      <c r="AV294" s="12" t="s">
        <v>88</v>
      </c>
      <c r="AW294" s="12" t="s">
        <v>36</v>
      </c>
      <c r="AX294" s="12" t="s">
        <v>80</v>
      </c>
      <c r="AY294" s="244" t="s">
        <v>126</v>
      </c>
    </row>
    <row r="295" s="13" customFormat="1">
      <c r="B295" s="245"/>
      <c r="C295" s="246"/>
      <c r="D295" s="232" t="s">
        <v>139</v>
      </c>
      <c r="E295" s="247" t="s">
        <v>1</v>
      </c>
      <c r="F295" s="248" t="s">
        <v>152</v>
      </c>
      <c r="G295" s="246"/>
      <c r="H295" s="249">
        <v>5.7460000000000004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AT295" s="255" t="s">
        <v>139</v>
      </c>
      <c r="AU295" s="255" t="s">
        <v>135</v>
      </c>
      <c r="AV295" s="13" t="s">
        <v>135</v>
      </c>
      <c r="AW295" s="13" t="s">
        <v>36</v>
      </c>
      <c r="AX295" s="13" t="s">
        <v>80</v>
      </c>
      <c r="AY295" s="255" t="s">
        <v>126</v>
      </c>
    </row>
    <row r="296" s="14" customFormat="1">
      <c r="B296" s="256"/>
      <c r="C296" s="257"/>
      <c r="D296" s="232" t="s">
        <v>139</v>
      </c>
      <c r="E296" s="258" t="s">
        <v>1</v>
      </c>
      <c r="F296" s="259" t="s">
        <v>148</v>
      </c>
      <c r="G296" s="257"/>
      <c r="H296" s="260">
        <v>20.234000000000002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AT296" s="266" t="s">
        <v>139</v>
      </c>
      <c r="AU296" s="266" t="s">
        <v>135</v>
      </c>
      <c r="AV296" s="14" t="s">
        <v>134</v>
      </c>
      <c r="AW296" s="14" t="s">
        <v>36</v>
      </c>
      <c r="AX296" s="14" t="s">
        <v>88</v>
      </c>
      <c r="AY296" s="266" t="s">
        <v>126</v>
      </c>
    </row>
    <row r="297" s="1" customFormat="1" ht="24" customHeight="1">
      <c r="B297" s="38"/>
      <c r="C297" s="219" t="s">
        <v>250</v>
      </c>
      <c r="D297" s="219" t="s">
        <v>129</v>
      </c>
      <c r="E297" s="220" t="s">
        <v>251</v>
      </c>
      <c r="F297" s="221" t="s">
        <v>252</v>
      </c>
      <c r="G297" s="222" t="s">
        <v>132</v>
      </c>
      <c r="H297" s="223">
        <v>20.234000000000002</v>
      </c>
      <c r="I297" s="224"/>
      <c r="J297" s="225">
        <f>ROUND(I297*H297,2)</f>
        <v>0</v>
      </c>
      <c r="K297" s="221" t="s">
        <v>133</v>
      </c>
      <c r="L297" s="43"/>
      <c r="M297" s="226" t="s">
        <v>1</v>
      </c>
      <c r="N297" s="227" t="s">
        <v>46</v>
      </c>
      <c r="O297" s="86"/>
      <c r="P297" s="228">
        <f>O297*H297</f>
        <v>0</v>
      </c>
      <c r="Q297" s="228">
        <v>0</v>
      </c>
      <c r="R297" s="228">
        <f>Q297*H297</f>
        <v>0</v>
      </c>
      <c r="S297" s="228">
        <v>0.072999999999999995</v>
      </c>
      <c r="T297" s="229">
        <f>S297*H297</f>
        <v>1.477082</v>
      </c>
      <c r="AR297" s="230" t="s">
        <v>134</v>
      </c>
      <c r="AT297" s="230" t="s">
        <v>129</v>
      </c>
      <c r="AU297" s="230" t="s">
        <v>135</v>
      </c>
      <c r="AY297" s="17" t="s">
        <v>126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135</v>
      </c>
      <c r="BK297" s="231">
        <f>ROUND(I297*H297,2)</f>
        <v>0</v>
      </c>
      <c r="BL297" s="17" t="s">
        <v>134</v>
      </c>
      <c r="BM297" s="230" t="s">
        <v>253</v>
      </c>
    </row>
    <row r="298" s="1" customFormat="1">
      <c r="B298" s="38"/>
      <c r="C298" s="39"/>
      <c r="D298" s="232" t="s">
        <v>137</v>
      </c>
      <c r="E298" s="39"/>
      <c r="F298" s="233" t="s">
        <v>254</v>
      </c>
      <c r="G298" s="39"/>
      <c r="H298" s="39"/>
      <c r="I298" s="135"/>
      <c r="J298" s="39"/>
      <c r="K298" s="39"/>
      <c r="L298" s="43"/>
      <c r="M298" s="234"/>
      <c r="N298" s="86"/>
      <c r="O298" s="86"/>
      <c r="P298" s="86"/>
      <c r="Q298" s="86"/>
      <c r="R298" s="86"/>
      <c r="S298" s="86"/>
      <c r="T298" s="87"/>
      <c r="AT298" s="17" t="s">
        <v>137</v>
      </c>
      <c r="AU298" s="17" t="s">
        <v>135</v>
      </c>
    </row>
    <row r="299" s="12" customFormat="1">
      <c r="B299" s="235"/>
      <c r="C299" s="236"/>
      <c r="D299" s="232" t="s">
        <v>139</v>
      </c>
      <c r="E299" s="237" t="s">
        <v>1</v>
      </c>
      <c r="F299" s="238" t="s">
        <v>140</v>
      </c>
      <c r="G299" s="236"/>
      <c r="H299" s="237" t="s">
        <v>1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139</v>
      </c>
      <c r="AU299" s="244" t="s">
        <v>135</v>
      </c>
      <c r="AV299" s="12" t="s">
        <v>88</v>
      </c>
      <c r="AW299" s="12" t="s">
        <v>36</v>
      </c>
      <c r="AX299" s="12" t="s">
        <v>80</v>
      </c>
      <c r="AY299" s="244" t="s">
        <v>126</v>
      </c>
    </row>
    <row r="300" s="13" customFormat="1">
      <c r="B300" s="245"/>
      <c r="C300" s="246"/>
      <c r="D300" s="232" t="s">
        <v>139</v>
      </c>
      <c r="E300" s="247" t="s">
        <v>1</v>
      </c>
      <c r="F300" s="248" t="s">
        <v>152</v>
      </c>
      <c r="G300" s="246"/>
      <c r="H300" s="249">
        <v>5.7460000000000004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139</v>
      </c>
      <c r="AU300" s="255" t="s">
        <v>135</v>
      </c>
      <c r="AV300" s="13" t="s">
        <v>135</v>
      </c>
      <c r="AW300" s="13" t="s">
        <v>36</v>
      </c>
      <c r="AX300" s="13" t="s">
        <v>80</v>
      </c>
      <c r="AY300" s="255" t="s">
        <v>126</v>
      </c>
    </row>
    <row r="301" s="12" customFormat="1">
      <c r="B301" s="235"/>
      <c r="C301" s="236"/>
      <c r="D301" s="232" t="s">
        <v>139</v>
      </c>
      <c r="E301" s="237" t="s">
        <v>1</v>
      </c>
      <c r="F301" s="238" t="s">
        <v>142</v>
      </c>
      <c r="G301" s="236"/>
      <c r="H301" s="237" t="s">
        <v>1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AT301" s="244" t="s">
        <v>139</v>
      </c>
      <c r="AU301" s="244" t="s">
        <v>135</v>
      </c>
      <c r="AV301" s="12" t="s">
        <v>88</v>
      </c>
      <c r="AW301" s="12" t="s">
        <v>36</v>
      </c>
      <c r="AX301" s="12" t="s">
        <v>80</v>
      </c>
      <c r="AY301" s="244" t="s">
        <v>126</v>
      </c>
    </row>
    <row r="302" s="13" customFormat="1">
      <c r="B302" s="245"/>
      <c r="C302" s="246"/>
      <c r="D302" s="232" t="s">
        <v>139</v>
      </c>
      <c r="E302" s="247" t="s">
        <v>1</v>
      </c>
      <c r="F302" s="248" t="s">
        <v>153</v>
      </c>
      <c r="G302" s="246"/>
      <c r="H302" s="249">
        <v>1.714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139</v>
      </c>
      <c r="AU302" s="255" t="s">
        <v>135</v>
      </c>
      <c r="AV302" s="13" t="s">
        <v>135</v>
      </c>
      <c r="AW302" s="13" t="s">
        <v>36</v>
      </c>
      <c r="AX302" s="13" t="s">
        <v>80</v>
      </c>
      <c r="AY302" s="255" t="s">
        <v>126</v>
      </c>
    </row>
    <row r="303" s="12" customFormat="1">
      <c r="B303" s="235"/>
      <c r="C303" s="236"/>
      <c r="D303" s="232" t="s">
        <v>139</v>
      </c>
      <c r="E303" s="237" t="s">
        <v>1</v>
      </c>
      <c r="F303" s="238" t="s">
        <v>144</v>
      </c>
      <c r="G303" s="236"/>
      <c r="H303" s="237" t="s">
        <v>1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AT303" s="244" t="s">
        <v>139</v>
      </c>
      <c r="AU303" s="244" t="s">
        <v>135</v>
      </c>
      <c r="AV303" s="12" t="s">
        <v>88</v>
      </c>
      <c r="AW303" s="12" t="s">
        <v>36</v>
      </c>
      <c r="AX303" s="12" t="s">
        <v>80</v>
      </c>
      <c r="AY303" s="244" t="s">
        <v>126</v>
      </c>
    </row>
    <row r="304" s="13" customFormat="1">
      <c r="B304" s="245"/>
      <c r="C304" s="246"/>
      <c r="D304" s="232" t="s">
        <v>139</v>
      </c>
      <c r="E304" s="247" t="s">
        <v>1</v>
      </c>
      <c r="F304" s="248" t="s">
        <v>154</v>
      </c>
      <c r="G304" s="246"/>
      <c r="H304" s="249">
        <v>5.3140000000000001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AT304" s="255" t="s">
        <v>139</v>
      </c>
      <c r="AU304" s="255" t="s">
        <v>135</v>
      </c>
      <c r="AV304" s="13" t="s">
        <v>135</v>
      </c>
      <c r="AW304" s="13" t="s">
        <v>36</v>
      </c>
      <c r="AX304" s="13" t="s">
        <v>80</v>
      </c>
      <c r="AY304" s="255" t="s">
        <v>126</v>
      </c>
    </row>
    <row r="305" s="12" customFormat="1">
      <c r="B305" s="235"/>
      <c r="C305" s="236"/>
      <c r="D305" s="232" t="s">
        <v>139</v>
      </c>
      <c r="E305" s="237" t="s">
        <v>1</v>
      </c>
      <c r="F305" s="238" t="s">
        <v>146</v>
      </c>
      <c r="G305" s="236"/>
      <c r="H305" s="237" t="s">
        <v>1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AT305" s="244" t="s">
        <v>139</v>
      </c>
      <c r="AU305" s="244" t="s">
        <v>135</v>
      </c>
      <c r="AV305" s="12" t="s">
        <v>88</v>
      </c>
      <c r="AW305" s="12" t="s">
        <v>36</v>
      </c>
      <c r="AX305" s="12" t="s">
        <v>80</v>
      </c>
      <c r="AY305" s="244" t="s">
        <v>126</v>
      </c>
    </row>
    <row r="306" s="13" customFormat="1">
      <c r="B306" s="245"/>
      <c r="C306" s="246"/>
      <c r="D306" s="232" t="s">
        <v>139</v>
      </c>
      <c r="E306" s="247" t="s">
        <v>1</v>
      </c>
      <c r="F306" s="248" t="s">
        <v>153</v>
      </c>
      <c r="G306" s="246"/>
      <c r="H306" s="249">
        <v>1.714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AT306" s="255" t="s">
        <v>139</v>
      </c>
      <c r="AU306" s="255" t="s">
        <v>135</v>
      </c>
      <c r="AV306" s="13" t="s">
        <v>135</v>
      </c>
      <c r="AW306" s="13" t="s">
        <v>36</v>
      </c>
      <c r="AX306" s="13" t="s">
        <v>80</v>
      </c>
      <c r="AY306" s="255" t="s">
        <v>126</v>
      </c>
    </row>
    <row r="307" s="12" customFormat="1">
      <c r="B307" s="235"/>
      <c r="C307" s="236"/>
      <c r="D307" s="232" t="s">
        <v>139</v>
      </c>
      <c r="E307" s="237" t="s">
        <v>1</v>
      </c>
      <c r="F307" s="238" t="s">
        <v>147</v>
      </c>
      <c r="G307" s="236"/>
      <c r="H307" s="237" t="s">
        <v>1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AT307" s="244" t="s">
        <v>139</v>
      </c>
      <c r="AU307" s="244" t="s">
        <v>135</v>
      </c>
      <c r="AV307" s="12" t="s">
        <v>88</v>
      </c>
      <c r="AW307" s="12" t="s">
        <v>36</v>
      </c>
      <c r="AX307" s="12" t="s">
        <v>80</v>
      </c>
      <c r="AY307" s="244" t="s">
        <v>126</v>
      </c>
    </row>
    <row r="308" s="13" customFormat="1">
      <c r="B308" s="245"/>
      <c r="C308" s="246"/>
      <c r="D308" s="232" t="s">
        <v>139</v>
      </c>
      <c r="E308" s="247" t="s">
        <v>1</v>
      </c>
      <c r="F308" s="248" t="s">
        <v>152</v>
      </c>
      <c r="G308" s="246"/>
      <c r="H308" s="249">
        <v>5.7460000000000004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AT308" s="255" t="s">
        <v>139</v>
      </c>
      <c r="AU308" s="255" t="s">
        <v>135</v>
      </c>
      <c r="AV308" s="13" t="s">
        <v>135</v>
      </c>
      <c r="AW308" s="13" t="s">
        <v>36</v>
      </c>
      <c r="AX308" s="13" t="s">
        <v>80</v>
      </c>
      <c r="AY308" s="255" t="s">
        <v>126</v>
      </c>
    </row>
    <row r="309" s="14" customFormat="1">
      <c r="B309" s="256"/>
      <c r="C309" s="257"/>
      <c r="D309" s="232" t="s">
        <v>139</v>
      </c>
      <c r="E309" s="258" t="s">
        <v>1</v>
      </c>
      <c r="F309" s="259" t="s">
        <v>148</v>
      </c>
      <c r="G309" s="257"/>
      <c r="H309" s="260">
        <v>20.234000000000002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AT309" s="266" t="s">
        <v>139</v>
      </c>
      <c r="AU309" s="266" t="s">
        <v>135</v>
      </c>
      <c r="AV309" s="14" t="s">
        <v>134</v>
      </c>
      <c r="AW309" s="14" t="s">
        <v>36</v>
      </c>
      <c r="AX309" s="14" t="s">
        <v>88</v>
      </c>
      <c r="AY309" s="266" t="s">
        <v>126</v>
      </c>
    </row>
    <row r="310" s="11" customFormat="1" ht="22.8" customHeight="1">
      <c r="B310" s="203"/>
      <c r="C310" s="204"/>
      <c r="D310" s="205" t="s">
        <v>79</v>
      </c>
      <c r="E310" s="217" t="s">
        <v>255</v>
      </c>
      <c r="F310" s="217" t="s">
        <v>256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SUM(P311:P318)</f>
        <v>0</v>
      </c>
      <c r="Q310" s="211"/>
      <c r="R310" s="212">
        <f>SUM(R311:R318)</f>
        <v>0</v>
      </c>
      <c r="S310" s="211"/>
      <c r="T310" s="213">
        <f>SUM(T311:T318)</f>
        <v>0</v>
      </c>
      <c r="AR310" s="214" t="s">
        <v>88</v>
      </c>
      <c r="AT310" s="215" t="s">
        <v>79</v>
      </c>
      <c r="AU310" s="215" t="s">
        <v>88</v>
      </c>
      <c r="AY310" s="214" t="s">
        <v>126</v>
      </c>
      <c r="BK310" s="216">
        <f>SUM(BK311:BK318)</f>
        <v>0</v>
      </c>
    </row>
    <row r="311" s="1" customFormat="1" ht="24" customHeight="1">
      <c r="B311" s="38"/>
      <c r="C311" s="219" t="s">
        <v>7</v>
      </c>
      <c r="D311" s="219" t="s">
        <v>129</v>
      </c>
      <c r="E311" s="220" t="s">
        <v>257</v>
      </c>
      <c r="F311" s="221" t="s">
        <v>258</v>
      </c>
      <c r="G311" s="222" t="s">
        <v>259</v>
      </c>
      <c r="H311" s="223">
        <v>4.5899999999999999</v>
      </c>
      <c r="I311" s="224"/>
      <c r="J311" s="225">
        <f>ROUND(I311*H311,2)</f>
        <v>0</v>
      </c>
      <c r="K311" s="221" t="s">
        <v>133</v>
      </c>
      <c r="L311" s="43"/>
      <c r="M311" s="226" t="s">
        <v>1</v>
      </c>
      <c r="N311" s="227" t="s">
        <v>46</v>
      </c>
      <c r="O311" s="86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AR311" s="230" t="s">
        <v>134</v>
      </c>
      <c r="AT311" s="230" t="s">
        <v>129</v>
      </c>
      <c r="AU311" s="230" t="s">
        <v>135</v>
      </c>
      <c r="AY311" s="17" t="s">
        <v>126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135</v>
      </c>
      <c r="BK311" s="231">
        <f>ROUND(I311*H311,2)</f>
        <v>0</v>
      </c>
      <c r="BL311" s="17" t="s">
        <v>134</v>
      </c>
      <c r="BM311" s="230" t="s">
        <v>260</v>
      </c>
    </row>
    <row r="312" s="1" customFormat="1">
      <c r="B312" s="38"/>
      <c r="C312" s="39"/>
      <c r="D312" s="232" t="s">
        <v>137</v>
      </c>
      <c r="E312" s="39"/>
      <c r="F312" s="233" t="s">
        <v>261</v>
      </c>
      <c r="G312" s="39"/>
      <c r="H312" s="39"/>
      <c r="I312" s="135"/>
      <c r="J312" s="39"/>
      <c r="K312" s="39"/>
      <c r="L312" s="43"/>
      <c r="M312" s="234"/>
      <c r="N312" s="86"/>
      <c r="O312" s="86"/>
      <c r="P312" s="86"/>
      <c r="Q312" s="86"/>
      <c r="R312" s="86"/>
      <c r="S312" s="86"/>
      <c r="T312" s="87"/>
      <c r="AT312" s="17" t="s">
        <v>137</v>
      </c>
      <c r="AU312" s="17" t="s">
        <v>135</v>
      </c>
    </row>
    <row r="313" s="1" customFormat="1" ht="24" customHeight="1">
      <c r="B313" s="38"/>
      <c r="C313" s="219" t="s">
        <v>262</v>
      </c>
      <c r="D313" s="219" t="s">
        <v>129</v>
      </c>
      <c r="E313" s="220" t="s">
        <v>263</v>
      </c>
      <c r="F313" s="221" t="s">
        <v>264</v>
      </c>
      <c r="G313" s="222" t="s">
        <v>259</v>
      </c>
      <c r="H313" s="223">
        <v>4.5899999999999999</v>
      </c>
      <c r="I313" s="224"/>
      <c r="J313" s="225">
        <f>ROUND(I313*H313,2)</f>
        <v>0</v>
      </c>
      <c r="K313" s="221" t="s">
        <v>133</v>
      </c>
      <c r="L313" s="43"/>
      <c r="M313" s="226" t="s">
        <v>1</v>
      </c>
      <c r="N313" s="227" t="s">
        <v>46</v>
      </c>
      <c r="O313" s="86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AR313" s="230" t="s">
        <v>134</v>
      </c>
      <c r="AT313" s="230" t="s">
        <v>129</v>
      </c>
      <c r="AU313" s="230" t="s">
        <v>135</v>
      </c>
      <c r="AY313" s="17" t="s">
        <v>126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135</v>
      </c>
      <c r="BK313" s="231">
        <f>ROUND(I313*H313,2)</f>
        <v>0</v>
      </c>
      <c r="BL313" s="17" t="s">
        <v>134</v>
      </c>
      <c r="BM313" s="230" t="s">
        <v>265</v>
      </c>
    </row>
    <row r="314" s="1" customFormat="1">
      <c r="B314" s="38"/>
      <c r="C314" s="39"/>
      <c r="D314" s="232" t="s">
        <v>137</v>
      </c>
      <c r="E314" s="39"/>
      <c r="F314" s="233" t="s">
        <v>266</v>
      </c>
      <c r="G314" s="39"/>
      <c r="H314" s="39"/>
      <c r="I314" s="135"/>
      <c r="J314" s="39"/>
      <c r="K314" s="39"/>
      <c r="L314" s="43"/>
      <c r="M314" s="234"/>
      <c r="N314" s="86"/>
      <c r="O314" s="86"/>
      <c r="P314" s="86"/>
      <c r="Q314" s="86"/>
      <c r="R314" s="86"/>
      <c r="S314" s="86"/>
      <c r="T314" s="87"/>
      <c r="AT314" s="17" t="s">
        <v>137</v>
      </c>
      <c r="AU314" s="17" t="s">
        <v>135</v>
      </c>
    </row>
    <row r="315" s="1" customFormat="1" ht="24" customHeight="1">
      <c r="B315" s="38"/>
      <c r="C315" s="219" t="s">
        <v>267</v>
      </c>
      <c r="D315" s="219" t="s">
        <v>129</v>
      </c>
      <c r="E315" s="220" t="s">
        <v>268</v>
      </c>
      <c r="F315" s="221" t="s">
        <v>269</v>
      </c>
      <c r="G315" s="222" t="s">
        <v>259</v>
      </c>
      <c r="H315" s="223">
        <v>4.5899999999999999</v>
      </c>
      <c r="I315" s="224"/>
      <c r="J315" s="225">
        <f>ROUND(I315*H315,2)</f>
        <v>0</v>
      </c>
      <c r="K315" s="221" t="s">
        <v>133</v>
      </c>
      <c r="L315" s="43"/>
      <c r="M315" s="226" t="s">
        <v>1</v>
      </c>
      <c r="N315" s="227" t="s">
        <v>46</v>
      </c>
      <c r="O315" s="86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AR315" s="230" t="s">
        <v>134</v>
      </c>
      <c r="AT315" s="230" t="s">
        <v>129</v>
      </c>
      <c r="AU315" s="230" t="s">
        <v>135</v>
      </c>
      <c r="AY315" s="17" t="s">
        <v>126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135</v>
      </c>
      <c r="BK315" s="231">
        <f>ROUND(I315*H315,2)</f>
        <v>0</v>
      </c>
      <c r="BL315" s="17" t="s">
        <v>134</v>
      </c>
      <c r="BM315" s="230" t="s">
        <v>270</v>
      </c>
    </row>
    <row r="316" s="1" customFormat="1">
      <c r="B316" s="38"/>
      <c r="C316" s="39"/>
      <c r="D316" s="232" t="s">
        <v>137</v>
      </c>
      <c r="E316" s="39"/>
      <c r="F316" s="233" t="s">
        <v>271</v>
      </c>
      <c r="G316" s="39"/>
      <c r="H316" s="39"/>
      <c r="I316" s="135"/>
      <c r="J316" s="39"/>
      <c r="K316" s="39"/>
      <c r="L316" s="43"/>
      <c r="M316" s="234"/>
      <c r="N316" s="86"/>
      <c r="O316" s="86"/>
      <c r="P316" s="86"/>
      <c r="Q316" s="86"/>
      <c r="R316" s="86"/>
      <c r="S316" s="86"/>
      <c r="T316" s="87"/>
      <c r="AT316" s="17" t="s">
        <v>137</v>
      </c>
      <c r="AU316" s="17" t="s">
        <v>135</v>
      </c>
    </row>
    <row r="317" s="1" customFormat="1" ht="24" customHeight="1">
      <c r="B317" s="38"/>
      <c r="C317" s="219" t="s">
        <v>272</v>
      </c>
      <c r="D317" s="219" t="s">
        <v>129</v>
      </c>
      <c r="E317" s="220" t="s">
        <v>273</v>
      </c>
      <c r="F317" s="221" t="s">
        <v>274</v>
      </c>
      <c r="G317" s="222" t="s">
        <v>259</v>
      </c>
      <c r="H317" s="223">
        <v>4.5899999999999999</v>
      </c>
      <c r="I317" s="224"/>
      <c r="J317" s="225">
        <f>ROUND(I317*H317,2)</f>
        <v>0</v>
      </c>
      <c r="K317" s="221" t="s">
        <v>133</v>
      </c>
      <c r="L317" s="43"/>
      <c r="M317" s="226" t="s">
        <v>1</v>
      </c>
      <c r="N317" s="227" t="s">
        <v>46</v>
      </c>
      <c r="O317" s="86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AR317" s="230" t="s">
        <v>134</v>
      </c>
      <c r="AT317" s="230" t="s">
        <v>129</v>
      </c>
      <c r="AU317" s="230" t="s">
        <v>135</v>
      </c>
      <c r="AY317" s="17" t="s">
        <v>126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135</v>
      </c>
      <c r="BK317" s="231">
        <f>ROUND(I317*H317,2)</f>
        <v>0</v>
      </c>
      <c r="BL317" s="17" t="s">
        <v>134</v>
      </c>
      <c r="BM317" s="230" t="s">
        <v>275</v>
      </c>
    </row>
    <row r="318" s="1" customFormat="1">
      <c r="B318" s="38"/>
      <c r="C318" s="39"/>
      <c r="D318" s="232" t="s">
        <v>137</v>
      </c>
      <c r="E318" s="39"/>
      <c r="F318" s="233" t="s">
        <v>276</v>
      </c>
      <c r="G318" s="39"/>
      <c r="H318" s="39"/>
      <c r="I318" s="135"/>
      <c r="J318" s="39"/>
      <c r="K318" s="39"/>
      <c r="L318" s="43"/>
      <c r="M318" s="234"/>
      <c r="N318" s="86"/>
      <c r="O318" s="86"/>
      <c r="P318" s="86"/>
      <c r="Q318" s="86"/>
      <c r="R318" s="86"/>
      <c r="S318" s="86"/>
      <c r="T318" s="87"/>
      <c r="AT318" s="17" t="s">
        <v>137</v>
      </c>
      <c r="AU318" s="17" t="s">
        <v>135</v>
      </c>
    </row>
    <row r="319" s="11" customFormat="1" ht="22.8" customHeight="1">
      <c r="B319" s="203"/>
      <c r="C319" s="204"/>
      <c r="D319" s="205" t="s">
        <v>79</v>
      </c>
      <c r="E319" s="217" t="s">
        <v>277</v>
      </c>
      <c r="F319" s="217" t="s">
        <v>278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SUM(P320:P321)</f>
        <v>0</v>
      </c>
      <c r="Q319" s="211"/>
      <c r="R319" s="212">
        <f>SUM(R320:R321)</f>
        <v>0</v>
      </c>
      <c r="S319" s="211"/>
      <c r="T319" s="213">
        <f>SUM(T320:T321)</f>
        <v>0</v>
      </c>
      <c r="AR319" s="214" t="s">
        <v>88</v>
      </c>
      <c r="AT319" s="215" t="s">
        <v>79</v>
      </c>
      <c r="AU319" s="215" t="s">
        <v>88</v>
      </c>
      <c r="AY319" s="214" t="s">
        <v>126</v>
      </c>
      <c r="BK319" s="216">
        <f>SUM(BK320:BK321)</f>
        <v>0</v>
      </c>
    </row>
    <row r="320" s="1" customFormat="1" ht="16.5" customHeight="1">
      <c r="B320" s="38"/>
      <c r="C320" s="219" t="s">
        <v>279</v>
      </c>
      <c r="D320" s="219" t="s">
        <v>129</v>
      </c>
      <c r="E320" s="220" t="s">
        <v>280</v>
      </c>
      <c r="F320" s="221" t="s">
        <v>281</v>
      </c>
      <c r="G320" s="222" t="s">
        <v>259</v>
      </c>
      <c r="H320" s="223">
        <v>1.4259999999999999</v>
      </c>
      <c r="I320" s="224"/>
      <c r="J320" s="225">
        <f>ROUND(I320*H320,2)</f>
        <v>0</v>
      </c>
      <c r="K320" s="221" t="s">
        <v>133</v>
      </c>
      <c r="L320" s="43"/>
      <c r="M320" s="226" t="s">
        <v>1</v>
      </c>
      <c r="N320" s="227" t="s">
        <v>46</v>
      </c>
      <c r="O320" s="86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AR320" s="230" t="s">
        <v>134</v>
      </c>
      <c r="AT320" s="230" t="s">
        <v>129</v>
      </c>
      <c r="AU320" s="230" t="s">
        <v>135</v>
      </c>
      <c r="AY320" s="17" t="s">
        <v>126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135</v>
      </c>
      <c r="BK320" s="231">
        <f>ROUND(I320*H320,2)</f>
        <v>0</v>
      </c>
      <c r="BL320" s="17" t="s">
        <v>134</v>
      </c>
      <c r="BM320" s="230" t="s">
        <v>282</v>
      </c>
    </row>
    <row r="321" s="1" customFormat="1">
      <c r="B321" s="38"/>
      <c r="C321" s="39"/>
      <c r="D321" s="232" t="s">
        <v>137</v>
      </c>
      <c r="E321" s="39"/>
      <c r="F321" s="233" t="s">
        <v>283</v>
      </c>
      <c r="G321" s="39"/>
      <c r="H321" s="39"/>
      <c r="I321" s="135"/>
      <c r="J321" s="39"/>
      <c r="K321" s="39"/>
      <c r="L321" s="43"/>
      <c r="M321" s="234"/>
      <c r="N321" s="86"/>
      <c r="O321" s="86"/>
      <c r="P321" s="86"/>
      <c r="Q321" s="86"/>
      <c r="R321" s="86"/>
      <c r="S321" s="86"/>
      <c r="T321" s="87"/>
      <c r="AT321" s="17" t="s">
        <v>137</v>
      </c>
      <c r="AU321" s="17" t="s">
        <v>135</v>
      </c>
    </row>
    <row r="322" s="11" customFormat="1" ht="25.92" customHeight="1">
      <c r="B322" s="203"/>
      <c r="C322" s="204"/>
      <c r="D322" s="205" t="s">
        <v>79</v>
      </c>
      <c r="E322" s="206" t="s">
        <v>284</v>
      </c>
      <c r="F322" s="206" t="s">
        <v>285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P323+P354+P370+P375</f>
        <v>0</v>
      </c>
      <c r="Q322" s="211"/>
      <c r="R322" s="212">
        <f>R323+R354+R370+R375</f>
        <v>0.88413231999999997</v>
      </c>
      <c r="S322" s="211"/>
      <c r="T322" s="213">
        <f>T323+T354+T370+T375</f>
        <v>0.097986200000000009</v>
      </c>
      <c r="AR322" s="214" t="s">
        <v>135</v>
      </c>
      <c r="AT322" s="215" t="s">
        <v>79</v>
      </c>
      <c r="AU322" s="215" t="s">
        <v>80</v>
      </c>
      <c r="AY322" s="214" t="s">
        <v>126</v>
      </c>
      <c r="BK322" s="216">
        <f>BK323+BK354+BK370+BK375</f>
        <v>0</v>
      </c>
    </row>
    <row r="323" s="11" customFormat="1" ht="22.8" customHeight="1">
      <c r="B323" s="203"/>
      <c r="C323" s="204"/>
      <c r="D323" s="205" t="s">
        <v>79</v>
      </c>
      <c r="E323" s="217" t="s">
        <v>286</v>
      </c>
      <c r="F323" s="217" t="s">
        <v>287</v>
      </c>
      <c r="G323" s="204"/>
      <c r="H323" s="204"/>
      <c r="I323" s="207"/>
      <c r="J323" s="218">
        <f>BK323</f>
        <v>0</v>
      </c>
      <c r="K323" s="204"/>
      <c r="L323" s="209"/>
      <c r="M323" s="210"/>
      <c r="N323" s="211"/>
      <c r="O323" s="211"/>
      <c r="P323" s="212">
        <f>SUM(P324:P353)</f>
        <v>0</v>
      </c>
      <c r="Q323" s="211"/>
      <c r="R323" s="212">
        <f>SUM(R324:R353)</f>
        <v>0.207396</v>
      </c>
      <c r="S323" s="211"/>
      <c r="T323" s="213">
        <f>SUM(T324:T353)</f>
        <v>0</v>
      </c>
      <c r="AR323" s="214" t="s">
        <v>135</v>
      </c>
      <c r="AT323" s="215" t="s">
        <v>79</v>
      </c>
      <c r="AU323" s="215" t="s">
        <v>88</v>
      </c>
      <c r="AY323" s="214" t="s">
        <v>126</v>
      </c>
      <c r="BK323" s="216">
        <f>SUM(BK324:BK353)</f>
        <v>0</v>
      </c>
    </row>
    <row r="324" s="1" customFormat="1" ht="24" customHeight="1">
      <c r="B324" s="38"/>
      <c r="C324" s="219" t="s">
        <v>288</v>
      </c>
      <c r="D324" s="219" t="s">
        <v>129</v>
      </c>
      <c r="E324" s="220" t="s">
        <v>289</v>
      </c>
      <c r="F324" s="221" t="s">
        <v>290</v>
      </c>
      <c r="G324" s="222" t="s">
        <v>132</v>
      </c>
      <c r="H324" s="223">
        <v>40.468000000000004</v>
      </c>
      <c r="I324" s="224"/>
      <c r="J324" s="225">
        <f>ROUND(I324*H324,2)</f>
        <v>0</v>
      </c>
      <c r="K324" s="221" t="s">
        <v>133</v>
      </c>
      <c r="L324" s="43"/>
      <c r="M324" s="226" t="s">
        <v>1</v>
      </c>
      <c r="N324" s="227" t="s">
        <v>46</v>
      </c>
      <c r="O324" s="86"/>
      <c r="P324" s="228">
        <f>O324*H324</f>
        <v>0</v>
      </c>
      <c r="Q324" s="228">
        <v>0.0044999999999999997</v>
      </c>
      <c r="R324" s="228">
        <f>Q324*H324</f>
        <v>0.18210599999999999</v>
      </c>
      <c r="S324" s="228">
        <v>0</v>
      </c>
      <c r="T324" s="229">
        <f>S324*H324</f>
        <v>0</v>
      </c>
      <c r="AR324" s="230" t="s">
        <v>229</v>
      </c>
      <c r="AT324" s="230" t="s">
        <v>129</v>
      </c>
      <c r="AU324" s="230" t="s">
        <v>135</v>
      </c>
      <c r="AY324" s="17" t="s">
        <v>126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135</v>
      </c>
      <c r="BK324" s="231">
        <f>ROUND(I324*H324,2)</f>
        <v>0</v>
      </c>
      <c r="BL324" s="17" t="s">
        <v>229</v>
      </c>
      <c r="BM324" s="230" t="s">
        <v>291</v>
      </c>
    </row>
    <row r="325" s="1" customFormat="1">
      <c r="B325" s="38"/>
      <c r="C325" s="39"/>
      <c r="D325" s="232" t="s">
        <v>137</v>
      </c>
      <c r="E325" s="39"/>
      <c r="F325" s="233" t="s">
        <v>292</v>
      </c>
      <c r="G325" s="39"/>
      <c r="H325" s="39"/>
      <c r="I325" s="135"/>
      <c r="J325" s="39"/>
      <c r="K325" s="39"/>
      <c r="L325" s="43"/>
      <c r="M325" s="234"/>
      <c r="N325" s="86"/>
      <c r="O325" s="86"/>
      <c r="P325" s="86"/>
      <c r="Q325" s="86"/>
      <c r="R325" s="86"/>
      <c r="S325" s="86"/>
      <c r="T325" s="87"/>
      <c r="AT325" s="17" t="s">
        <v>137</v>
      </c>
      <c r="AU325" s="17" t="s">
        <v>135</v>
      </c>
    </row>
    <row r="326" s="12" customFormat="1">
      <c r="B326" s="235"/>
      <c r="C326" s="236"/>
      <c r="D326" s="232" t="s">
        <v>139</v>
      </c>
      <c r="E326" s="237" t="s">
        <v>1</v>
      </c>
      <c r="F326" s="238" t="s">
        <v>140</v>
      </c>
      <c r="G326" s="236"/>
      <c r="H326" s="237" t="s">
        <v>1</v>
      </c>
      <c r="I326" s="239"/>
      <c r="J326" s="236"/>
      <c r="K326" s="236"/>
      <c r="L326" s="240"/>
      <c r="M326" s="241"/>
      <c r="N326" s="242"/>
      <c r="O326" s="242"/>
      <c r="P326" s="242"/>
      <c r="Q326" s="242"/>
      <c r="R326" s="242"/>
      <c r="S326" s="242"/>
      <c r="T326" s="243"/>
      <c r="AT326" s="244" t="s">
        <v>139</v>
      </c>
      <c r="AU326" s="244" t="s">
        <v>135</v>
      </c>
      <c r="AV326" s="12" t="s">
        <v>88</v>
      </c>
      <c r="AW326" s="12" t="s">
        <v>36</v>
      </c>
      <c r="AX326" s="12" t="s">
        <v>80</v>
      </c>
      <c r="AY326" s="244" t="s">
        <v>126</v>
      </c>
    </row>
    <row r="327" s="13" customFormat="1">
      <c r="B327" s="245"/>
      <c r="C327" s="246"/>
      <c r="D327" s="232" t="s">
        <v>139</v>
      </c>
      <c r="E327" s="247" t="s">
        <v>1</v>
      </c>
      <c r="F327" s="248" t="s">
        <v>152</v>
      </c>
      <c r="G327" s="246"/>
      <c r="H327" s="249">
        <v>5.7460000000000004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AT327" s="255" t="s">
        <v>139</v>
      </c>
      <c r="AU327" s="255" t="s">
        <v>135</v>
      </c>
      <c r="AV327" s="13" t="s">
        <v>135</v>
      </c>
      <c r="AW327" s="13" t="s">
        <v>36</v>
      </c>
      <c r="AX327" s="13" t="s">
        <v>80</v>
      </c>
      <c r="AY327" s="255" t="s">
        <v>126</v>
      </c>
    </row>
    <row r="328" s="12" customFormat="1">
      <c r="B328" s="235"/>
      <c r="C328" s="236"/>
      <c r="D328" s="232" t="s">
        <v>139</v>
      </c>
      <c r="E328" s="237" t="s">
        <v>1</v>
      </c>
      <c r="F328" s="238" t="s">
        <v>142</v>
      </c>
      <c r="G328" s="236"/>
      <c r="H328" s="237" t="s">
        <v>1</v>
      </c>
      <c r="I328" s="239"/>
      <c r="J328" s="236"/>
      <c r="K328" s="236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139</v>
      </c>
      <c r="AU328" s="244" t="s">
        <v>135</v>
      </c>
      <c r="AV328" s="12" t="s">
        <v>88</v>
      </c>
      <c r="AW328" s="12" t="s">
        <v>36</v>
      </c>
      <c r="AX328" s="12" t="s">
        <v>80</v>
      </c>
      <c r="AY328" s="244" t="s">
        <v>126</v>
      </c>
    </row>
    <row r="329" s="13" customFormat="1">
      <c r="B329" s="245"/>
      <c r="C329" s="246"/>
      <c r="D329" s="232" t="s">
        <v>139</v>
      </c>
      <c r="E329" s="247" t="s">
        <v>1</v>
      </c>
      <c r="F329" s="248" t="s">
        <v>153</v>
      </c>
      <c r="G329" s="246"/>
      <c r="H329" s="249">
        <v>1.714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AT329" s="255" t="s">
        <v>139</v>
      </c>
      <c r="AU329" s="255" t="s">
        <v>135</v>
      </c>
      <c r="AV329" s="13" t="s">
        <v>135</v>
      </c>
      <c r="AW329" s="13" t="s">
        <v>36</v>
      </c>
      <c r="AX329" s="13" t="s">
        <v>80</v>
      </c>
      <c r="AY329" s="255" t="s">
        <v>126</v>
      </c>
    </row>
    <row r="330" s="12" customFormat="1">
      <c r="B330" s="235"/>
      <c r="C330" s="236"/>
      <c r="D330" s="232" t="s">
        <v>139</v>
      </c>
      <c r="E330" s="237" t="s">
        <v>1</v>
      </c>
      <c r="F330" s="238" t="s">
        <v>144</v>
      </c>
      <c r="G330" s="236"/>
      <c r="H330" s="237" t="s">
        <v>1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AT330" s="244" t="s">
        <v>139</v>
      </c>
      <c r="AU330" s="244" t="s">
        <v>135</v>
      </c>
      <c r="AV330" s="12" t="s">
        <v>88</v>
      </c>
      <c r="AW330" s="12" t="s">
        <v>36</v>
      </c>
      <c r="AX330" s="12" t="s">
        <v>80</v>
      </c>
      <c r="AY330" s="244" t="s">
        <v>126</v>
      </c>
    </row>
    <row r="331" s="13" customFormat="1">
      <c r="B331" s="245"/>
      <c r="C331" s="246"/>
      <c r="D331" s="232" t="s">
        <v>139</v>
      </c>
      <c r="E331" s="247" t="s">
        <v>1</v>
      </c>
      <c r="F331" s="248" t="s">
        <v>154</v>
      </c>
      <c r="G331" s="246"/>
      <c r="H331" s="249">
        <v>5.3140000000000001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AT331" s="255" t="s">
        <v>139</v>
      </c>
      <c r="AU331" s="255" t="s">
        <v>135</v>
      </c>
      <c r="AV331" s="13" t="s">
        <v>135</v>
      </c>
      <c r="AW331" s="13" t="s">
        <v>36</v>
      </c>
      <c r="AX331" s="13" t="s">
        <v>80</v>
      </c>
      <c r="AY331" s="255" t="s">
        <v>126</v>
      </c>
    </row>
    <row r="332" s="12" customFormat="1">
      <c r="B332" s="235"/>
      <c r="C332" s="236"/>
      <c r="D332" s="232" t="s">
        <v>139</v>
      </c>
      <c r="E332" s="237" t="s">
        <v>1</v>
      </c>
      <c r="F332" s="238" t="s">
        <v>146</v>
      </c>
      <c r="G332" s="236"/>
      <c r="H332" s="237" t="s">
        <v>1</v>
      </c>
      <c r="I332" s="239"/>
      <c r="J332" s="236"/>
      <c r="K332" s="236"/>
      <c r="L332" s="240"/>
      <c r="M332" s="241"/>
      <c r="N332" s="242"/>
      <c r="O332" s="242"/>
      <c r="P332" s="242"/>
      <c r="Q332" s="242"/>
      <c r="R332" s="242"/>
      <c r="S332" s="242"/>
      <c r="T332" s="243"/>
      <c r="AT332" s="244" t="s">
        <v>139</v>
      </c>
      <c r="AU332" s="244" t="s">
        <v>135</v>
      </c>
      <c r="AV332" s="12" t="s">
        <v>88</v>
      </c>
      <c r="AW332" s="12" t="s">
        <v>36</v>
      </c>
      <c r="AX332" s="12" t="s">
        <v>80</v>
      </c>
      <c r="AY332" s="244" t="s">
        <v>126</v>
      </c>
    </row>
    <row r="333" s="13" customFormat="1">
      <c r="B333" s="245"/>
      <c r="C333" s="246"/>
      <c r="D333" s="232" t="s">
        <v>139</v>
      </c>
      <c r="E333" s="247" t="s">
        <v>1</v>
      </c>
      <c r="F333" s="248" t="s">
        <v>153</v>
      </c>
      <c r="G333" s="246"/>
      <c r="H333" s="249">
        <v>1.714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AT333" s="255" t="s">
        <v>139</v>
      </c>
      <c r="AU333" s="255" t="s">
        <v>135</v>
      </c>
      <c r="AV333" s="13" t="s">
        <v>135</v>
      </c>
      <c r="AW333" s="13" t="s">
        <v>36</v>
      </c>
      <c r="AX333" s="13" t="s">
        <v>80</v>
      </c>
      <c r="AY333" s="255" t="s">
        <v>126</v>
      </c>
    </row>
    <row r="334" s="12" customFormat="1">
      <c r="B334" s="235"/>
      <c r="C334" s="236"/>
      <c r="D334" s="232" t="s">
        <v>139</v>
      </c>
      <c r="E334" s="237" t="s">
        <v>1</v>
      </c>
      <c r="F334" s="238" t="s">
        <v>147</v>
      </c>
      <c r="G334" s="236"/>
      <c r="H334" s="237" t="s">
        <v>1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AT334" s="244" t="s">
        <v>139</v>
      </c>
      <c r="AU334" s="244" t="s">
        <v>135</v>
      </c>
      <c r="AV334" s="12" t="s">
        <v>88</v>
      </c>
      <c r="AW334" s="12" t="s">
        <v>36</v>
      </c>
      <c r="AX334" s="12" t="s">
        <v>80</v>
      </c>
      <c r="AY334" s="244" t="s">
        <v>126</v>
      </c>
    </row>
    <row r="335" s="13" customFormat="1">
      <c r="B335" s="245"/>
      <c r="C335" s="246"/>
      <c r="D335" s="232" t="s">
        <v>139</v>
      </c>
      <c r="E335" s="247" t="s">
        <v>1</v>
      </c>
      <c r="F335" s="248" t="s">
        <v>152</v>
      </c>
      <c r="G335" s="246"/>
      <c r="H335" s="249">
        <v>5.7460000000000004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AT335" s="255" t="s">
        <v>139</v>
      </c>
      <c r="AU335" s="255" t="s">
        <v>135</v>
      </c>
      <c r="AV335" s="13" t="s">
        <v>135</v>
      </c>
      <c r="AW335" s="13" t="s">
        <v>36</v>
      </c>
      <c r="AX335" s="13" t="s">
        <v>80</v>
      </c>
      <c r="AY335" s="255" t="s">
        <v>126</v>
      </c>
    </row>
    <row r="336" s="14" customFormat="1">
      <c r="B336" s="256"/>
      <c r="C336" s="257"/>
      <c r="D336" s="232" t="s">
        <v>139</v>
      </c>
      <c r="E336" s="258" t="s">
        <v>1</v>
      </c>
      <c r="F336" s="259" t="s">
        <v>148</v>
      </c>
      <c r="G336" s="257"/>
      <c r="H336" s="260">
        <v>20.234000000000002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AT336" s="266" t="s">
        <v>139</v>
      </c>
      <c r="AU336" s="266" t="s">
        <v>135</v>
      </c>
      <c r="AV336" s="14" t="s">
        <v>134</v>
      </c>
      <c r="AW336" s="14" t="s">
        <v>36</v>
      </c>
      <c r="AX336" s="14" t="s">
        <v>88</v>
      </c>
      <c r="AY336" s="266" t="s">
        <v>126</v>
      </c>
    </row>
    <row r="337" s="13" customFormat="1">
      <c r="B337" s="245"/>
      <c r="C337" s="246"/>
      <c r="D337" s="232" t="s">
        <v>139</v>
      </c>
      <c r="E337" s="246"/>
      <c r="F337" s="248" t="s">
        <v>293</v>
      </c>
      <c r="G337" s="246"/>
      <c r="H337" s="249">
        <v>40.468000000000004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AT337" s="255" t="s">
        <v>139</v>
      </c>
      <c r="AU337" s="255" t="s">
        <v>135</v>
      </c>
      <c r="AV337" s="13" t="s">
        <v>135</v>
      </c>
      <c r="AW337" s="13" t="s">
        <v>4</v>
      </c>
      <c r="AX337" s="13" t="s">
        <v>88</v>
      </c>
      <c r="AY337" s="255" t="s">
        <v>126</v>
      </c>
    </row>
    <row r="338" s="1" customFormat="1" ht="24" customHeight="1">
      <c r="B338" s="38"/>
      <c r="C338" s="219" t="s">
        <v>294</v>
      </c>
      <c r="D338" s="219" t="s">
        <v>129</v>
      </c>
      <c r="E338" s="220" t="s">
        <v>295</v>
      </c>
      <c r="F338" s="221" t="s">
        <v>296</v>
      </c>
      <c r="G338" s="222" t="s">
        <v>132</v>
      </c>
      <c r="H338" s="223">
        <v>5.6200000000000001</v>
      </c>
      <c r="I338" s="224"/>
      <c r="J338" s="225">
        <f>ROUND(I338*H338,2)</f>
        <v>0</v>
      </c>
      <c r="K338" s="221" t="s">
        <v>133</v>
      </c>
      <c r="L338" s="43"/>
      <c r="M338" s="226" t="s">
        <v>1</v>
      </c>
      <c r="N338" s="227" t="s">
        <v>46</v>
      </c>
      <c r="O338" s="86"/>
      <c r="P338" s="228">
        <f>O338*H338</f>
        <v>0</v>
      </c>
      <c r="Q338" s="228">
        <v>0.0044999999999999997</v>
      </c>
      <c r="R338" s="228">
        <f>Q338*H338</f>
        <v>0.02529</v>
      </c>
      <c r="S338" s="228">
        <v>0</v>
      </c>
      <c r="T338" s="229">
        <f>S338*H338</f>
        <v>0</v>
      </c>
      <c r="AR338" s="230" t="s">
        <v>229</v>
      </c>
      <c r="AT338" s="230" t="s">
        <v>129</v>
      </c>
      <c r="AU338" s="230" t="s">
        <v>135</v>
      </c>
      <c r="AY338" s="17" t="s">
        <v>126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135</v>
      </c>
      <c r="BK338" s="231">
        <f>ROUND(I338*H338,2)</f>
        <v>0</v>
      </c>
      <c r="BL338" s="17" t="s">
        <v>229</v>
      </c>
      <c r="BM338" s="230" t="s">
        <v>297</v>
      </c>
    </row>
    <row r="339" s="1" customFormat="1">
      <c r="B339" s="38"/>
      <c r="C339" s="39"/>
      <c r="D339" s="232" t="s">
        <v>137</v>
      </c>
      <c r="E339" s="39"/>
      <c r="F339" s="233" t="s">
        <v>298</v>
      </c>
      <c r="G339" s="39"/>
      <c r="H339" s="39"/>
      <c r="I339" s="135"/>
      <c r="J339" s="39"/>
      <c r="K339" s="39"/>
      <c r="L339" s="43"/>
      <c r="M339" s="234"/>
      <c r="N339" s="86"/>
      <c r="O339" s="86"/>
      <c r="P339" s="86"/>
      <c r="Q339" s="86"/>
      <c r="R339" s="86"/>
      <c r="S339" s="86"/>
      <c r="T339" s="87"/>
      <c r="AT339" s="17" t="s">
        <v>137</v>
      </c>
      <c r="AU339" s="17" t="s">
        <v>135</v>
      </c>
    </row>
    <row r="340" s="12" customFormat="1">
      <c r="B340" s="235"/>
      <c r="C340" s="236"/>
      <c r="D340" s="232" t="s">
        <v>139</v>
      </c>
      <c r="E340" s="237" t="s">
        <v>1</v>
      </c>
      <c r="F340" s="238" t="s">
        <v>140</v>
      </c>
      <c r="G340" s="236"/>
      <c r="H340" s="237" t="s">
        <v>1</v>
      </c>
      <c r="I340" s="239"/>
      <c r="J340" s="236"/>
      <c r="K340" s="236"/>
      <c r="L340" s="240"/>
      <c r="M340" s="241"/>
      <c r="N340" s="242"/>
      <c r="O340" s="242"/>
      <c r="P340" s="242"/>
      <c r="Q340" s="242"/>
      <c r="R340" s="242"/>
      <c r="S340" s="242"/>
      <c r="T340" s="243"/>
      <c r="AT340" s="244" t="s">
        <v>139</v>
      </c>
      <c r="AU340" s="244" t="s">
        <v>135</v>
      </c>
      <c r="AV340" s="12" t="s">
        <v>88</v>
      </c>
      <c r="AW340" s="12" t="s">
        <v>36</v>
      </c>
      <c r="AX340" s="12" t="s">
        <v>80</v>
      </c>
      <c r="AY340" s="244" t="s">
        <v>126</v>
      </c>
    </row>
    <row r="341" s="13" customFormat="1">
      <c r="B341" s="245"/>
      <c r="C341" s="246"/>
      <c r="D341" s="232" t="s">
        <v>139</v>
      </c>
      <c r="E341" s="247" t="s">
        <v>1</v>
      </c>
      <c r="F341" s="248" t="s">
        <v>299</v>
      </c>
      <c r="G341" s="246"/>
      <c r="H341" s="249">
        <v>0.79800000000000004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AT341" s="255" t="s">
        <v>139</v>
      </c>
      <c r="AU341" s="255" t="s">
        <v>135</v>
      </c>
      <c r="AV341" s="13" t="s">
        <v>135</v>
      </c>
      <c r="AW341" s="13" t="s">
        <v>36</v>
      </c>
      <c r="AX341" s="13" t="s">
        <v>80</v>
      </c>
      <c r="AY341" s="255" t="s">
        <v>126</v>
      </c>
    </row>
    <row r="342" s="12" customFormat="1">
      <c r="B342" s="235"/>
      <c r="C342" s="236"/>
      <c r="D342" s="232" t="s">
        <v>139</v>
      </c>
      <c r="E342" s="237" t="s">
        <v>1</v>
      </c>
      <c r="F342" s="238" t="s">
        <v>142</v>
      </c>
      <c r="G342" s="236"/>
      <c r="H342" s="237" t="s">
        <v>1</v>
      </c>
      <c r="I342" s="239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AT342" s="244" t="s">
        <v>139</v>
      </c>
      <c r="AU342" s="244" t="s">
        <v>135</v>
      </c>
      <c r="AV342" s="12" t="s">
        <v>88</v>
      </c>
      <c r="AW342" s="12" t="s">
        <v>36</v>
      </c>
      <c r="AX342" s="12" t="s">
        <v>80</v>
      </c>
      <c r="AY342" s="244" t="s">
        <v>126</v>
      </c>
    </row>
    <row r="343" s="13" customFormat="1">
      <c r="B343" s="245"/>
      <c r="C343" s="246"/>
      <c r="D343" s="232" t="s">
        <v>139</v>
      </c>
      <c r="E343" s="247" t="s">
        <v>1</v>
      </c>
      <c r="F343" s="248" t="s">
        <v>300</v>
      </c>
      <c r="G343" s="246"/>
      <c r="H343" s="249">
        <v>0.23799999999999999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AT343" s="255" t="s">
        <v>139</v>
      </c>
      <c r="AU343" s="255" t="s">
        <v>135</v>
      </c>
      <c r="AV343" s="13" t="s">
        <v>135</v>
      </c>
      <c r="AW343" s="13" t="s">
        <v>36</v>
      </c>
      <c r="AX343" s="13" t="s">
        <v>80</v>
      </c>
      <c r="AY343" s="255" t="s">
        <v>126</v>
      </c>
    </row>
    <row r="344" s="12" customFormat="1">
      <c r="B344" s="235"/>
      <c r="C344" s="236"/>
      <c r="D344" s="232" t="s">
        <v>139</v>
      </c>
      <c r="E344" s="237" t="s">
        <v>1</v>
      </c>
      <c r="F344" s="238" t="s">
        <v>144</v>
      </c>
      <c r="G344" s="236"/>
      <c r="H344" s="237" t="s">
        <v>1</v>
      </c>
      <c r="I344" s="239"/>
      <c r="J344" s="236"/>
      <c r="K344" s="236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139</v>
      </c>
      <c r="AU344" s="244" t="s">
        <v>135</v>
      </c>
      <c r="AV344" s="12" t="s">
        <v>88</v>
      </c>
      <c r="AW344" s="12" t="s">
        <v>36</v>
      </c>
      <c r="AX344" s="12" t="s">
        <v>80</v>
      </c>
      <c r="AY344" s="244" t="s">
        <v>126</v>
      </c>
    </row>
    <row r="345" s="13" customFormat="1">
      <c r="B345" s="245"/>
      <c r="C345" s="246"/>
      <c r="D345" s="232" t="s">
        <v>139</v>
      </c>
      <c r="E345" s="247" t="s">
        <v>1</v>
      </c>
      <c r="F345" s="248" t="s">
        <v>301</v>
      </c>
      <c r="G345" s="246"/>
      <c r="H345" s="249">
        <v>0.73799999999999999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AT345" s="255" t="s">
        <v>139</v>
      </c>
      <c r="AU345" s="255" t="s">
        <v>135</v>
      </c>
      <c r="AV345" s="13" t="s">
        <v>135</v>
      </c>
      <c r="AW345" s="13" t="s">
        <v>36</v>
      </c>
      <c r="AX345" s="13" t="s">
        <v>80</v>
      </c>
      <c r="AY345" s="255" t="s">
        <v>126</v>
      </c>
    </row>
    <row r="346" s="12" customFormat="1">
      <c r="B346" s="235"/>
      <c r="C346" s="236"/>
      <c r="D346" s="232" t="s">
        <v>139</v>
      </c>
      <c r="E346" s="237" t="s">
        <v>1</v>
      </c>
      <c r="F346" s="238" t="s">
        <v>146</v>
      </c>
      <c r="G346" s="236"/>
      <c r="H346" s="237" t="s">
        <v>1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AT346" s="244" t="s">
        <v>139</v>
      </c>
      <c r="AU346" s="244" t="s">
        <v>135</v>
      </c>
      <c r="AV346" s="12" t="s">
        <v>88</v>
      </c>
      <c r="AW346" s="12" t="s">
        <v>36</v>
      </c>
      <c r="AX346" s="12" t="s">
        <v>80</v>
      </c>
      <c r="AY346" s="244" t="s">
        <v>126</v>
      </c>
    </row>
    <row r="347" s="13" customFormat="1">
      <c r="B347" s="245"/>
      <c r="C347" s="246"/>
      <c r="D347" s="232" t="s">
        <v>139</v>
      </c>
      <c r="E347" s="247" t="s">
        <v>1</v>
      </c>
      <c r="F347" s="248" t="s">
        <v>300</v>
      </c>
      <c r="G347" s="246"/>
      <c r="H347" s="249">
        <v>0.23799999999999999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AT347" s="255" t="s">
        <v>139</v>
      </c>
      <c r="AU347" s="255" t="s">
        <v>135</v>
      </c>
      <c r="AV347" s="13" t="s">
        <v>135</v>
      </c>
      <c r="AW347" s="13" t="s">
        <v>36</v>
      </c>
      <c r="AX347" s="13" t="s">
        <v>80</v>
      </c>
      <c r="AY347" s="255" t="s">
        <v>126</v>
      </c>
    </row>
    <row r="348" s="12" customFormat="1">
      <c r="B348" s="235"/>
      <c r="C348" s="236"/>
      <c r="D348" s="232" t="s">
        <v>139</v>
      </c>
      <c r="E348" s="237" t="s">
        <v>1</v>
      </c>
      <c r="F348" s="238" t="s">
        <v>147</v>
      </c>
      <c r="G348" s="236"/>
      <c r="H348" s="237" t="s">
        <v>1</v>
      </c>
      <c r="I348" s="239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AT348" s="244" t="s">
        <v>139</v>
      </c>
      <c r="AU348" s="244" t="s">
        <v>135</v>
      </c>
      <c r="AV348" s="12" t="s">
        <v>88</v>
      </c>
      <c r="AW348" s="12" t="s">
        <v>36</v>
      </c>
      <c r="AX348" s="12" t="s">
        <v>80</v>
      </c>
      <c r="AY348" s="244" t="s">
        <v>126</v>
      </c>
    </row>
    <row r="349" s="13" customFormat="1">
      <c r="B349" s="245"/>
      <c r="C349" s="246"/>
      <c r="D349" s="232" t="s">
        <v>139</v>
      </c>
      <c r="E349" s="247" t="s">
        <v>1</v>
      </c>
      <c r="F349" s="248" t="s">
        <v>299</v>
      </c>
      <c r="G349" s="246"/>
      <c r="H349" s="249">
        <v>0.79800000000000004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AT349" s="255" t="s">
        <v>139</v>
      </c>
      <c r="AU349" s="255" t="s">
        <v>135</v>
      </c>
      <c r="AV349" s="13" t="s">
        <v>135</v>
      </c>
      <c r="AW349" s="13" t="s">
        <v>36</v>
      </c>
      <c r="AX349" s="13" t="s">
        <v>80</v>
      </c>
      <c r="AY349" s="255" t="s">
        <v>126</v>
      </c>
    </row>
    <row r="350" s="14" customFormat="1">
      <c r="B350" s="256"/>
      <c r="C350" s="257"/>
      <c r="D350" s="232" t="s">
        <v>139</v>
      </c>
      <c r="E350" s="258" t="s">
        <v>1</v>
      </c>
      <c r="F350" s="259" t="s">
        <v>148</v>
      </c>
      <c r="G350" s="257"/>
      <c r="H350" s="260">
        <v>2.8100000000000001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AT350" s="266" t="s">
        <v>139</v>
      </c>
      <c r="AU350" s="266" t="s">
        <v>135</v>
      </c>
      <c r="AV350" s="14" t="s">
        <v>134</v>
      </c>
      <c r="AW350" s="14" t="s">
        <v>36</v>
      </c>
      <c r="AX350" s="14" t="s">
        <v>88</v>
      </c>
      <c r="AY350" s="266" t="s">
        <v>126</v>
      </c>
    </row>
    <row r="351" s="13" customFormat="1">
      <c r="B351" s="245"/>
      <c r="C351" s="246"/>
      <c r="D351" s="232" t="s">
        <v>139</v>
      </c>
      <c r="E351" s="246"/>
      <c r="F351" s="248" t="s">
        <v>302</v>
      </c>
      <c r="G351" s="246"/>
      <c r="H351" s="249">
        <v>5.6200000000000001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AT351" s="255" t="s">
        <v>139</v>
      </c>
      <c r="AU351" s="255" t="s">
        <v>135</v>
      </c>
      <c r="AV351" s="13" t="s">
        <v>135</v>
      </c>
      <c r="AW351" s="13" t="s">
        <v>4</v>
      </c>
      <c r="AX351" s="13" t="s">
        <v>88</v>
      </c>
      <c r="AY351" s="255" t="s">
        <v>126</v>
      </c>
    </row>
    <row r="352" s="1" customFormat="1" ht="24" customHeight="1">
      <c r="B352" s="38"/>
      <c r="C352" s="219" t="s">
        <v>303</v>
      </c>
      <c r="D352" s="219" t="s">
        <v>129</v>
      </c>
      <c r="E352" s="220" t="s">
        <v>304</v>
      </c>
      <c r="F352" s="221" t="s">
        <v>305</v>
      </c>
      <c r="G352" s="222" t="s">
        <v>306</v>
      </c>
      <c r="H352" s="277"/>
      <c r="I352" s="224"/>
      <c r="J352" s="225">
        <f>ROUND(I352*H352,2)</f>
        <v>0</v>
      </c>
      <c r="K352" s="221" t="s">
        <v>133</v>
      </c>
      <c r="L352" s="43"/>
      <c r="M352" s="226" t="s">
        <v>1</v>
      </c>
      <c r="N352" s="227" t="s">
        <v>46</v>
      </c>
      <c r="O352" s="86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AR352" s="230" t="s">
        <v>229</v>
      </c>
      <c r="AT352" s="230" t="s">
        <v>129</v>
      </c>
      <c r="AU352" s="230" t="s">
        <v>135</v>
      </c>
      <c r="AY352" s="17" t="s">
        <v>126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7" t="s">
        <v>135</v>
      </c>
      <c r="BK352" s="231">
        <f>ROUND(I352*H352,2)</f>
        <v>0</v>
      </c>
      <c r="BL352" s="17" t="s">
        <v>229</v>
      </c>
      <c r="BM352" s="230" t="s">
        <v>307</v>
      </c>
    </row>
    <row r="353" s="1" customFormat="1">
      <c r="B353" s="38"/>
      <c r="C353" s="39"/>
      <c r="D353" s="232" t="s">
        <v>137</v>
      </c>
      <c r="E353" s="39"/>
      <c r="F353" s="233" t="s">
        <v>308</v>
      </c>
      <c r="G353" s="39"/>
      <c r="H353" s="39"/>
      <c r="I353" s="135"/>
      <c r="J353" s="39"/>
      <c r="K353" s="39"/>
      <c r="L353" s="43"/>
      <c r="M353" s="234"/>
      <c r="N353" s="86"/>
      <c r="O353" s="86"/>
      <c r="P353" s="86"/>
      <c r="Q353" s="86"/>
      <c r="R353" s="86"/>
      <c r="S353" s="86"/>
      <c r="T353" s="87"/>
      <c r="AT353" s="17" t="s">
        <v>137</v>
      </c>
      <c r="AU353" s="17" t="s">
        <v>135</v>
      </c>
    </row>
    <row r="354" s="11" customFormat="1" ht="22.8" customHeight="1">
      <c r="B354" s="203"/>
      <c r="C354" s="204"/>
      <c r="D354" s="205" t="s">
        <v>79</v>
      </c>
      <c r="E354" s="217" t="s">
        <v>309</v>
      </c>
      <c r="F354" s="217" t="s">
        <v>310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SUM(P355:P369)</f>
        <v>0</v>
      </c>
      <c r="Q354" s="211"/>
      <c r="R354" s="212">
        <f>SUM(R355:R369)</f>
        <v>0</v>
      </c>
      <c r="S354" s="211"/>
      <c r="T354" s="213">
        <f>SUM(T355:T369)</f>
        <v>0.097986200000000009</v>
      </c>
      <c r="AR354" s="214" t="s">
        <v>135</v>
      </c>
      <c r="AT354" s="215" t="s">
        <v>79</v>
      </c>
      <c r="AU354" s="215" t="s">
        <v>88</v>
      </c>
      <c r="AY354" s="214" t="s">
        <v>126</v>
      </c>
      <c r="BK354" s="216">
        <f>SUM(BK355:BK369)</f>
        <v>0</v>
      </c>
    </row>
    <row r="355" s="1" customFormat="1" ht="16.5" customHeight="1">
      <c r="B355" s="38"/>
      <c r="C355" s="219" t="s">
        <v>311</v>
      </c>
      <c r="D355" s="219" t="s">
        <v>129</v>
      </c>
      <c r="E355" s="220" t="s">
        <v>312</v>
      </c>
      <c r="F355" s="221" t="s">
        <v>313</v>
      </c>
      <c r="G355" s="222" t="s">
        <v>180</v>
      </c>
      <c r="H355" s="223">
        <v>43.939999999999998</v>
      </c>
      <c r="I355" s="224"/>
      <c r="J355" s="225">
        <f>ROUND(I355*H355,2)</f>
        <v>0</v>
      </c>
      <c r="K355" s="221" t="s">
        <v>133</v>
      </c>
      <c r="L355" s="43"/>
      <c r="M355" s="226" t="s">
        <v>1</v>
      </c>
      <c r="N355" s="227" t="s">
        <v>46</v>
      </c>
      <c r="O355" s="86"/>
      <c r="P355" s="228">
        <f>O355*H355</f>
        <v>0</v>
      </c>
      <c r="Q355" s="228">
        <v>0</v>
      </c>
      <c r="R355" s="228">
        <f>Q355*H355</f>
        <v>0</v>
      </c>
      <c r="S355" s="228">
        <v>0.0022300000000000002</v>
      </c>
      <c r="T355" s="229">
        <f>S355*H355</f>
        <v>0.097986200000000009</v>
      </c>
      <c r="AR355" s="230" t="s">
        <v>229</v>
      </c>
      <c r="AT355" s="230" t="s">
        <v>129</v>
      </c>
      <c r="AU355" s="230" t="s">
        <v>135</v>
      </c>
      <c r="AY355" s="17" t="s">
        <v>126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135</v>
      </c>
      <c r="BK355" s="231">
        <f>ROUND(I355*H355,2)</f>
        <v>0</v>
      </c>
      <c r="BL355" s="17" t="s">
        <v>229</v>
      </c>
      <c r="BM355" s="230" t="s">
        <v>314</v>
      </c>
    </row>
    <row r="356" s="1" customFormat="1">
      <c r="B356" s="38"/>
      <c r="C356" s="39"/>
      <c r="D356" s="232" t="s">
        <v>137</v>
      </c>
      <c r="E356" s="39"/>
      <c r="F356" s="233" t="s">
        <v>315</v>
      </c>
      <c r="G356" s="39"/>
      <c r="H356" s="39"/>
      <c r="I356" s="135"/>
      <c r="J356" s="39"/>
      <c r="K356" s="39"/>
      <c r="L356" s="43"/>
      <c r="M356" s="234"/>
      <c r="N356" s="86"/>
      <c r="O356" s="86"/>
      <c r="P356" s="86"/>
      <c r="Q356" s="86"/>
      <c r="R356" s="86"/>
      <c r="S356" s="86"/>
      <c r="T356" s="87"/>
      <c r="AT356" s="17" t="s">
        <v>137</v>
      </c>
      <c r="AU356" s="17" t="s">
        <v>135</v>
      </c>
    </row>
    <row r="357" s="12" customFormat="1">
      <c r="B357" s="235"/>
      <c r="C357" s="236"/>
      <c r="D357" s="232" t="s">
        <v>139</v>
      </c>
      <c r="E357" s="237" t="s">
        <v>1</v>
      </c>
      <c r="F357" s="238" t="s">
        <v>140</v>
      </c>
      <c r="G357" s="236"/>
      <c r="H357" s="237" t="s">
        <v>1</v>
      </c>
      <c r="I357" s="239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AT357" s="244" t="s">
        <v>139</v>
      </c>
      <c r="AU357" s="244" t="s">
        <v>135</v>
      </c>
      <c r="AV357" s="12" t="s">
        <v>88</v>
      </c>
      <c r="AW357" s="12" t="s">
        <v>36</v>
      </c>
      <c r="AX357" s="12" t="s">
        <v>80</v>
      </c>
      <c r="AY357" s="244" t="s">
        <v>126</v>
      </c>
    </row>
    <row r="358" s="13" customFormat="1">
      <c r="B358" s="245"/>
      <c r="C358" s="246"/>
      <c r="D358" s="232" t="s">
        <v>139</v>
      </c>
      <c r="E358" s="247" t="s">
        <v>1</v>
      </c>
      <c r="F358" s="248" t="s">
        <v>316</v>
      </c>
      <c r="G358" s="246"/>
      <c r="H358" s="249">
        <v>12.300000000000001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AT358" s="255" t="s">
        <v>139</v>
      </c>
      <c r="AU358" s="255" t="s">
        <v>135</v>
      </c>
      <c r="AV358" s="13" t="s">
        <v>135</v>
      </c>
      <c r="AW358" s="13" t="s">
        <v>36</v>
      </c>
      <c r="AX358" s="13" t="s">
        <v>80</v>
      </c>
      <c r="AY358" s="255" t="s">
        <v>126</v>
      </c>
    </row>
    <row r="359" s="12" customFormat="1">
      <c r="B359" s="235"/>
      <c r="C359" s="236"/>
      <c r="D359" s="232" t="s">
        <v>139</v>
      </c>
      <c r="E359" s="237" t="s">
        <v>1</v>
      </c>
      <c r="F359" s="238" t="s">
        <v>142</v>
      </c>
      <c r="G359" s="236"/>
      <c r="H359" s="237" t="s">
        <v>1</v>
      </c>
      <c r="I359" s="239"/>
      <c r="J359" s="236"/>
      <c r="K359" s="236"/>
      <c r="L359" s="240"/>
      <c r="M359" s="241"/>
      <c r="N359" s="242"/>
      <c r="O359" s="242"/>
      <c r="P359" s="242"/>
      <c r="Q359" s="242"/>
      <c r="R359" s="242"/>
      <c r="S359" s="242"/>
      <c r="T359" s="243"/>
      <c r="AT359" s="244" t="s">
        <v>139</v>
      </c>
      <c r="AU359" s="244" t="s">
        <v>135</v>
      </c>
      <c r="AV359" s="12" t="s">
        <v>88</v>
      </c>
      <c r="AW359" s="12" t="s">
        <v>36</v>
      </c>
      <c r="AX359" s="12" t="s">
        <v>80</v>
      </c>
      <c r="AY359" s="244" t="s">
        <v>126</v>
      </c>
    </row>
    <row r="360" s="13" customFormat="1">
      <c r="B360" s="245"/>
      <c r="C360" s="246"/>
      <c r="D360" s="232" t="s">
        <v>139</v>
      </c>
      <c r="E360" s="247" t="s">
        <v>1</v>
      </c>
      <c r="F360" s="248" t="s">
        <v>317</v>
      </c>
      <c r="G360" s="246"/>
      <c r="H360" s="249">
        <v>3.8199999999999998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AT360" s="255" t="s">
        <v>139</v>
      </c>
      <c r="AU360" s="255" t="s">
        <v>135</v>
      </c>
      <c r="AV360" s="13" t="s">
        <v>135</v>
      </c>
      <c r="AW360" s="13" t="s">
        <v>36</v>
      </c>
      <c r="AX360" s="13" t="s">
        <v>80</v>
      </c>
      <c r="AY360" s="255" t="s">
        <v>126</v>
      </c>
    </row>
    <row r="361" s="12" customFormat="1">
      <c r="B361" s="235"/>
      <c r="C361" s="236"/>
      <c r="D361" s="232" t="s">
        <v>139</v>
      </c>
      <c r="E361" s="237" t="s">
        <v>1</v>
      </c>
      <c r="F361" s="238" t="s">
        <v>144</v>
      </c>
      <c r="G361" s="236"/>
      <c r="H361" s="237" t="s">
        <v>1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AT361" s="244" t="s">
        <v>139</v>
      </c>
      <c r="AU361" s="244" t="s">
        <v>135</v>
      </c>
      <c r="AV361" s="12" t="s">
        <v>88</v>
      </c>
      <c r="AW361" s="12" t="s">
        <v>36</v>
      </c>
      <c r="AX361" s="12" t="s">
        <v>80</v>
      </c>
      <c r="AY361" s="244" t="s">
        <v>126</v>
      </c>
    </row>
    <row r="362" s="13" customFormat="1">
      <c r="B362" s="245"/>
      <c r="C362" s="246"/>
      <c r="D362" s="232" t="s">
        <v>139</v>
      </c>
      <c r="E362" s="247" t="s">
        <v>1</v>
      </c>
      <c r="F362" s="248" t="s">
        <v>318</v>
      </c>
      <c r="G362" s="246"/>
      <c r="H362" s="249">
        <v>11.699999999999999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AT362" s="255" t="s">
        <v>139</v>
      </c>
      <c r="AU362" s="255" t="s">
        <v>135</v>
      </c>
      <c r="AV362" s="13" t="s">
        <v>135</v>
      </c>
      <c r="AW362" s="13" t="s">
        <v>36</v>
      </c>
      <c r="AX362" s="13" t="s">
        <v>80</v>
      </c>
      <c r="AY362" s="255" t="s">
        <v>126</v>
      </c>
    </row>
    <row r="363" s="12" customFormat="1">
      <c r="B363" s="235"/>
      <c r="C363" s="236"/>
      <c r="D363" s="232" t="s">
        <v>139</v>
      </c>
      <c r="E363" s="237" t="s">
        <v>1</v>
      </c>
      <c r="F363" s="238" t="s">
        <v>146</v>
      </c>
      <c r="G363" s="236"/>
      <c r="H363" s="237" t="s">
        <v>1</v>
      </c>
      <c r="I363" s="239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AT363" s="244" t="s">
        <v>139</v>
      </c>
      <c r="AU363" s="244" t="s">
        <v>135</v>
      </c>
      <c r="AV363" s="12" t="s">
        <v>88</v>
      </c>
      <c r="AW363" s="12" t="s">
        <v>36</v>
      </c>
      <c r="AX363" s="12" t="s">
        <v>80</v>
      </c>
      <c r="AY363" s="244" t="s">
        <v>126</v>
      </c>
    </row>
    <row r="364" s="13" customFormat="1">
      <c r="B364" s="245"/>
      <c r="C364" s="246"/>
      <c r="D364" s="232" t="s">
        <v>139</v>
      </c>
      <c r="E364" s="247" t="s">
        <v>1</v>
      </c>
      <c r="F364" s="248" t="s">
        <v>317</v>
      </c>
      <c r="G364" s="246"/>
      <c r="H364" s="249">
        <v>3.8199999999999998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AT364" s="255" t="s">
        <v>139</v>
      </c>
      <c r="AU364" s="255" t="s">
        <v>135</v>
      </c>
      <c r="AV364" s="13" t="s">
        <v>135</v>
      </c>
      <c r="AW364" s="13" t="s">
        <v>36</v>
      </c>
      <c r="AX364" s="13" t="s">
        <v>80</v>
      </c>
      <c r="AY364" s="255" t="s">
        <v>126</v>
      </c>
    </row>
    <row r="365" s="12" customFormat="1">
      <c r="B365" s="235"/>
      <c r="C365" s="236"/>
      <c r="D365" s="232" t="s">
        <v>139</v>
      </c>
      <c r="E365" s="237" t="s">
        <v>1</v>
      </c>
      <c r="F365" s="238" t="s">
        <v>147</v>
      </c>
      <c r="G365" s="236"/>
      <c r="H365" s="237" t="s">
        <v>1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139</v>
      </c>
      <c r="AU365" s="244" t="s">
        <v>135</v>
      </c>
      <c r="AV365" s="12" t="s">
        <v>88</v>
      </c>
      <c r="AW365" s="12" t="s">
        <v>36</v>
      </c>
      <c r="AX365" s="12" t="s">
        <v>80</v>
      </c>
      <c r="AY365" s="244" t="s">
        <v>126</v>
      </c>
    </row>
    <row r="366" s="13" customFormat="1">
      <c r="B366" s="245"/>
      <c r="C366" s="246"/>
      <c r="D366" s="232" t="s">
        <v>139</v>
      </c>
      <c r="E366" s="247" t="s">
        <v>1</v>
      </c>
      <c r="F366" s="248" t="s">
        <v>316</v>
      </c>
      <c r="G366" s="246"/>
      <c r="H366" s="249">
        <v>12.300000000000001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AT366" s="255" t="s">
        <v>139</v>
      </c>
      <c r="AU366" s="255" t="s">
        <v>135</v>
      </c>
      <c r="AV366" s="13" t="s">
        <v>135</v>
      </c>
      <c r="AW366" s="13" t="s">
        <v>36</v>
      </c>
      <c r="AX366" s="13" t="s">
        <v>80</v>
      </c>
      <c r="AY366" s="255" t="s">
        <v>126</v>
      </c>
    </row>
    <row r="367" s="14" customFormat="1">
      <c r="B367" s="256"/>
      <c r="C367" s="257"/>
      <c r="D367" s="232" t="s">
        <v>139</v>
      </c>
      <c r="E367" s="258" t="s">
        <v>1</v>
      </c>
      <c r="F367" s="259" t="s">
        <v>148</v>
      </c>
      <c r="G367" s="257"/>
      <c r="H367" s="260">
        <v>43.939999999999998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AT367" s="266" t="s">
        <v>139</v>
      </c>
      <c r="AU367" s="266" t="s">
        <v>135</v>
      </c>
      <c r="AV367" s="14" t="s">
        <v>134</v>
      </c>
      <c r="AW367" s="14" t="s">
        <v>36</v>
      </c>
      <c r="AX367" s="14" t="s">
        <v>88</v>
      </c>
      <c r="AY367" s="266" t="s">
        <v>126</v>
      </c>
    </row>
    <row r="368" s="1" customFormat="1" ht="24" customHeight="1">
      <c r="B368" s="38"/>
      <c r="C368" s="219" t="s">
        <v>319</v>
      </c>
      <c r="D368" s="219" t="s">
        <v>129</v>
      </c>
      <c r="E368" s="220" t="s">
        <v>320</v>
      </c>
      <c r="F368" s="221" t="s">
        <v>321</v>
      </c>
      <c r="G368" s="222" t="s">
        <v>306</v>
      </c>
      <c r="H368" s="277"/>
      <c r="I368" s="224"/>
      <c r="J368" s="225">
        <f>ROUND(I368*H368,2)</f>
        <v>0</v>
      </c>
      <c r="K368" s="221" t="s">
        <v>133</v>
      </c>
      <c r="L368" s="43"/>
      <c r="M368" s="226" t="s">
        <v>1</v>
      </c>
      <c r="N368" s="227" t="s">
        <v>46</v>
      </c>
      <c r="O368" s="86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AR368" s="230" t="s">
        <v>229</v>
      </c>
      <c r="AT368" s="230" t="s">
        <v>129</v>
      </c>
      <c r="AU368" s="230" t="s">
        <v>135</v>
      </c>
      <c r="AY368" s="17" t="s">
        <v>126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135</v>
      </c>
      <c r="BK368" s="231">
        <f>ROUND(I368*H368,2)</f>
        <v>0</v>
      </c>
      <c r="BL368" s="17" t="s">
        <v>229</v>
      </c>
      <c r="BM368" s="230" t="s">
        <v>322</v>
      </c>
    </row>
    <row r="369" s="1" customFormat="1">
      <c r="B369" s="38"/>
      <c r="C369" s="39"/>
      <c r="D369" s="232" t="s">
        <v>137</v>
      </c>
      <c r="E369" s="39"/>
      <c r="F369" s="233" t="s">
        <v>323</v>
      </c>
      <c r="G369" s="39"/>
      <c r="H369" s="39"/>
      <c r="I369" s="135"/>
      <c r="J369" s="39"/>
      <c r="K369" s="39"/>
      <c r="L369" s="43"/>
      <c r="M369" s="234"/>
      <c r="N369" s="86"/>
      <c r="O369" s="86"/>
      <c r="P369" s="86"/>
      <c r="Q369" s="86"/>
      <c r="R369" s="86"/>
      <c r="S369" s="86"/>
      <c r="T369" s="87"/>
      <c r="AT369" s="17" t="s">
        <v>137</v>
      </c>
      <c r="AU369" s="17" t="s">
        <v>135</v>
      </c>
    </row>
    <row r="370" s="11" customFormat="1" ht="22.8" customHeight="1">
      <c r="B370" s="203"/>
      <c r="C370" s="204"/>
      <c r="D370" s="205" t="s">
        <v>79</v>
      </c>
      <c r="E370" s="217" t="s">
        <v>324</v>
      </c>
      <c r="F370" s="217" t="s">
        <v>325</v>
      </c>
      <c r="G370" s="204"/>
      <c r="H370" s="204"/>
      <c r="I370" s="207"/>
      <c r="J370" s="218">
        <f>BK370</f>
        <v>0</v>
      </c>
      <c r="K370" s="204"/>
      <c r="L370" s="209"/>
      <c r="M370" s="210"/>
      <c r="N370" s="211"/>
      <c r="O370" s="211"/>
      <c r="P370" s="212">
        <f>SUM(P371:P374)</f>
        <v>0</v>
      </c>
      <c r="Q370" s="211"/>
      <c r="R370" s="212">
        <f>SUM(R371:R374)</f>
        <v>0.027538</v>
      </c>
      <c r="S370" s="211"/>
      <c r="T370" s="213">
        <f>SUM(T371:T374)</f>
        <v>0</v>
      </c>
      <c r="AR370" s="214" t="s">
        <v>135</v>
      </c>
      <c r="AT370" s="215" t="s">
        <v>79</v>
      </c>
      <c r="AU370" s="215" t="s">
        <v>88</v>
      </c>
      <c r="AY370" s="214" t="s">
        <v>126</v>
      </c>
      <c r="BK370" s="216">
        <f>SUM(BK371:BK374)</f>
        <v>0</v>
      </c>
    </row>
    <row r="371" s="1" customFormat="1" ht="48" customHeight="1">
      <c r="B371" s="38"/>
      <c r="C371" s="219" t="s">
        <v>326</v>
      </c>
      <c r="D371" s="219" t="s">
        <v>129</v>
      </c>
      <c r="E371" s="220" t="s">
        <v>327</v>
      </c>
      <c r="F371" s="221" t="s">
        <v>328</v>
      </c>
      <c r="G371" s="222" t="s">
        <v>180</v>
      </c>
      <c r="H371" s="223">
        <v>28.100000000000001</v>
      </c>
      <c r="I371" s="224"/>
      <c r="J371" s="225">
        <f>ROUND(I371*H371,2)</f>
        <v>0</v>
      </c>
      <c r="K371" s="221" t="s">
        <v>1</v>
      </c>
      <c r="L371" s="43"/>
      <c r="M371" s="226" t="s">
        <v>1</v>
      </c>
      <c r="N371" s="227" t="s">
        <v>46</v>
      </c>
      <c r="O371" s="86"/>
      <c r="P371" s="228">
        <f>O371*H371</f>
        <v>0</v>
      </c>
      <c r="Q371" s="228">
        <v>0.00097999999999999997</v>
      </c>
      <c r="R371" s="228">
        <f>Q371*H371</f>
        <v>0.027538</v>
      </c>
      <c r="S371" s="228">
        <v>0</v>
      </c>
      <c r="T371" s="229">
        <f>S371*H371</f>
        <v>0</v>
      </c>
      <c r="AR371" s="230" t="s">
        <v>229</v>
      </c>
      <c r="AT371" s="230" t="s">
        <v>129</v>
      </c>
      <c r="AU371" s="230" t="s">
        <v>135</v>
      </c>
      <c r="AY371" s="17" t="s">
        <v>126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135</v>
      </c>
      <c r="BK371" s="231">
        <f>ROUND(I371*H371,2)</f>
        <v>0</v>
      </c>
      <c r="BL371" s="17" t="s">
        <v>229</v>
      </c>
      <c r="BM371" s="230" t="s">
        <v>329</v>
      </c>
    </row>
    <row r="372" s="1" customFormat="1">
      <c r="B372" s="38"/>
      <c r="C372" s="39"/>
      <c r="D372" s="232" t="s">
        <v>137</v>
      </c>
      <c r="E372" s="39"/>
      <c r="F372" s="233" t="s">
        <v>328</v>
      </c>
      <c r="G372" s="39"/>
      <c r="H372" s="39"/>
      <c r="I372" s="135"/>
      <c r="J372" s="39"/>
      <c r="K372" s="39"/>
      <c r="L372" s="43"/>
      <c r="M372" s="234"/>
      <c r="N372" s="86"/>
      <c r="O372" s="86"/>
      <c r="P372" s="86"/>
      <c r="Q372" s="86"/>
      <c r="R372" s="86"/>
      <c r="S372" s="86"/>
      <c r="T372" s="87"/>
      <c r="AT372" s="17" t="s">
        <v>137</v>
      </c>
      <c r="AU372" s="17" t="s">
        <v>135</v>
      </c>
    </row>
    <row r="373" s="1" customFormat="1" ht="24" customHeight="1">
      <c r="B373" s="38"/>
      <c r="C373" s="219" t="s">
        <v>330</v>
      </c>
      <c r="D373" s="219" t="s">
        <v>129</v>
      </c>
      <c r="E373" s="220" t="s">
        <v>331</v>
      </c>
      <c r="F373" s="221" t="s">
        <v>332</v>
      </c>
      <c r="G373" s="222" t="s">
        <v>333</v>
      </c>
      <c r="H373" s="223">
        <v>11</v>
      </c>
      <c r="I373" s="224"/>
      <c r="J373" s="225">
        <f>ROUND(I373*H373,2)</f>
        <v>0</v>
      </c>
      <c r="K373" s="221" t="s">
        <v>1</v>
      </c>
      <c r="L373" s="43"/>
      <c r="M373" s="226" t="s">
        <v>1</v>
      </c>
      <c r="N373" s="227" t="s">
        <v>46</v>
      </c>
      <c r="O373" s="86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AR373" s="230" t="s">
        <v>229</v>
      </c>
      <c r="AT373" s="230" t="s">
        <v>129</v>
      </c>
      <c r="AU373" s="230" t="s">
        <v>135</v>
      </c>
      <c r="AY373" s="17" t="s">
        <v>126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135</v>
      </c>
      <c r="BK373" s="231">
        <f>ROUND(I373*H373,2)</f>
        <v>0</v>
      </c>
      <c r="BL373" s="17" t="s">
        <v>229</v>
      </c>
      <c r="BM373" s="230" t="s">
        <v>334</v>
      </c>
    </row>
    <row r="374" s="1" customFormat="1">
      <c r="B374" s="38"/>
      <c r="C374" s="39"/>
      <c r="D374" s="232" t="s">
        <v>137</v>
      </c>
      <c r="E374" s="39"/>
      <c r="F374" s="233" t="s">
        <v>332</v>
      </c>
      <c r="G374" s="39"/>
      <c r="H374" s="39"/>
      <c r="I374" s="135"/>
      <c r="J374" s="39"/>
      <c r="K374" s="39"/>
      <c r="L374" s="43"/>
      <c r="M374" s="234"/>
      <c r="N374" s="86"/>
      <c r="O374" s="86"/>
      <c r="P374" s="86"/>
      <c r="Q374" s="86"/>
      <c r="R374" s="86"/>
      <c r="S374" s="86"/>
      <c r="T374" s="87"/>
      <c r="AT374" s="17" t="s">
        <v>137</v>
      </c>
      <c r="AU374" s="17" t="s">
        <v>135</v>
      </c>
    </row>
    <row r="375" s="11" customFormat="1" ht="22.8" customHeight="1">
      <c r="B375" s="203"/>
      <c r="C375" s="204"/>
      <c r="D375" s="205" t="s">
        <v>79</v>
      </c>
      <c r="E375" s="217" t="s">
        <v>335</v>
      </c>
      <c r="F375" s="217" t="s">
        <v>336</v>
      </c>
      <c r="G375" s="204"/>
      <c r="H375" s="204"/>
      <c r="I375" s="207"/>
      <c r="J375" s="218">
        <f>BK375</f>
        <v>0</v>
      </c>
      <c r="K375" s="204"/>
      <c r="L375" s="209"/>
      <c r="M375" s="210"/>
      <c r="N375" s="211"/>
      <c r="O375" s="211"/>
      <c r="P375" s="212">
        <f>SUM(P376:P517)</f>
        <v>0</v>
      </c>
      <c r="Q375" s="211"/>
      <c r="R375" s="212">
        <f>SUM(R376:R517)</f>
        <v>0.64919832</v>
      </c>
      <c r="S375" s="211"/>
      <c r="T375" s="213">
        <f>SUM(T376:T517)</f>
        <v>0</v>
      </c>
      <c r="AR375" s="214" t="s">
        <v>135</v>
      </c>
      <c r="AT375" s="215" t="s">
        <v>79</v>
      </c>
      <c r="AU375" s="215" t="s">
        <v>88</v>
      </c>
      <c r="AY375" s="214" t="s">
        <v>126</v>
      </c>
      <c r="BK375" s="216">
        <f>SUM(BK376:BK517)</f>
        <v>0</v>
      </c>
    </row>
    <row r="376" s="1" customFormat="1" ht="24" customHeight="1">
      <c r="B376" s="38"/>
      <c r="C376" s="219" t="s">
        <v>337</v>
      </c>
      <c r="D376" s="219" t="s">
        <v>129</v>
      </c>
      <c r="E376" s="220" t="s">
        <v>338</v>
      </c>
      <c r="F376" s="221" t="s">
        <v>339</v>
      </c>
      <c r="G376" s="222" t="s">
        <v>180</v>
      </c>
      <c r="H376" s="223">
        <v>28.100000000000001</v>
      </c>
      <c r="I376" s="224"/>
      <c r="J376" s="225">
        <f>ROUND(I376*H376,2)</f>
        <v>0</v>
      </c>
      <c r="K376" s="221" t="s">
        <v>133</v>
      </c>
      <c r="L376" s="43"/>
      <c r="M376" s="226" t="s">
        <v>1</v>
      </c>
      <c r="N376" s="227" t="s">
        <v>46</v>
      </c>
      <c r="O376" s="86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AR376" s="230" t="s">
        <v>229</v>
      </c>
      <c r="AT376" s="230" t="s">
        <v>129</v>
      </c>
      <c r="AU376" s="230" t="s">
        <v>135</v>
      </c>
      <c r="AY376" s="17" t="s">
        <v>126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135</v>
      </c>
      <c r="BK376" s="231">
        <f>ROUND(I376*H376,2)</f>
        <v>0</v>
      </c>
      <c r="BL376" s="17" t="s">
        <v>229</v>
      </c>
      <c r="BM376" s="230" t="s">
        <v>340</v>
      </c>
    </row>
    <row r="377" s="1" customFormat="1">
      <c r="B377" s="38"/>
      <c r="C377" s="39"/>
      <c r="D377" s="232" t="s">
        <v>137</v>
      </c>
      <c r="E377" s="39"/>
      <c r="F377" s="233" t="s">
        <v>341</v>
      </c>
      <c r="G377" s="39"/>
      <c r="H377" s="39"/>
      <c r="I377" s="135"/>
      <c r="J377" s="39"/>
      <c r="K377" s="39"/>
      <c r="L377" s="43"/>
      <c r="M377" s="234"/>
      <c r="N377" s="86"/>
      <c r="O377" s="86"/>
      <c r="P377" s="86"/>
      <c r="Q377" s="86"/>
      <c r="R377" s="86"/>
      <c r="S377" s="86"/>
      <c r="T377" s="87"/>
      <c r="AT377" s="17" t="s">
        <v>137</v>
      </c>
      <c r="AU377" s="17" t="s">
        <v>135</v>
      </c>
    </row>
    <row r="378" s="12" customFormat="1">
      <c r="B378" s="235"/>
      <c r="C378" s="236"/>
      <c r="D378" s="232" t="s">
        <v>139</v>
      </c>
      <c r="E378" s="237" t="s">
        <v>1</v>
      </c>
      <c r="F378" s="238" t="s">
        <v>140</v>
      </c>
      <c r="G378" s="236"/>
      <c r="H378" s="237" t="s">
        <v>1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139</v>
      </c>
      <c r="AU378" s="244" t="s">
        <v>135</v>
      </c>
      <c r="AV378" s="12" t="s">
        <v>88</v>
      </c>
      <c r="AW378" s="12" t="s">
        <v>36</v>
      </c>
      <c r="AX378" s="12" t="s">
        <v>80</v>
      </c>
      <c r="AY378" s="244" t="s">
        <v>126</v>
      </c>
    </row>
    <row r="379" s="13" customFormat="1">
      <c r="B379" s="245"/>
      <c r="C379" s="246"/>
      <c r="D379" s="232" t="s">
        <v>139</v>
      </c>
      <c r="E379" s="247" t="s">
        <v>1</v>
      </c>
      <c r="F379" s="248" t="s">
        <v>183</v>
      </c>
      <c r="G379" s="246"/>
      <c r="H379" s="249">
        <v>7.9800000000000004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139</v>
      </c>
      <c r="AU379" s="255" t="s">
        <v>135</v>
      </c>
      <c r="AV379" s="13" t="s">
        <v>135</v>
      </c>
      <c r="AW379" s="13" t="s">
        <v>36</v>
      </c>
      <c r="AX379" s="13" t="s">
        <v>80</v>
      </c>
      <c r="AY379" s="255" t="s">
        <v>126</v>
      </c>
    </row>
    <row r="380" s="12" customFormat="1">
      <c r="B380" s="235"/>
      <c r="C380" s="236"/>
      <c r="D380" s="232" t="s">
        <v>139</v>
      </c>
      <c r="E380" s="237" t="s">
        <v>1</v>
      </c>
      <c r="F380" s="238" t="s">
        <v>142</v>
      </c>
      <c r="G380" s="236"/>
      <c r="H380" s="237" t="s">
        <v>1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AT380" s="244" t="s">
        <v>139</v>
      </c>
      <c r="AU380" s="244" t="s">
        <v>135</v>
      </c>
      <c r="AV380" s="12" t="s">
        <v>88</v>
      </c>
      <c r="AW380" s="12" t="s">
        <v>36</v>
      </c>
      <c r="AX380" s="12" t="s">
        <v>80</v>
      </c>
      <c r="AY380" s="244" t="s">
        <v>126</v>
      </c>
    </row>
    <row r="381" s="13" customFormat="1">
      <c r="B381" s="245"/>
      <c r="C381" s="246"/>
      <c r="D381" s="232" t="s">
        <v>139</v>
      </c>
      <c r="E381" s="247" t="s">
        <v>1</v>
      </c>
      <c r="F381" s="248" t="s">
        <v>184</v>
      </c>
      <c r="G381" s="246"/>
      <c r="H381" s="249">
        <v>2.3799999999999999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AT381" s="255" t="s">
        <v>139</v>
      </c>
      <c r="AU381" s="255" t="s">
        <v>135</v>
      </c>
      <c r="AV381" s="13" t="s">
        <v>135</v>
      </c>
      <c r="AW381" s="13" t="s">
        <v>36</v>
      </c>
      <c r="AX381" s="13" t="s">
        <v>80</v>
      </c>
      <c r="AY381" s="255" t="s">
        <v>126</v>
      </c>
    </row>
    <row r="382" s="12" customFormat="1">
      <c r="B382" s="235"/>
      <c r="C382" s="236"/>
      <c r="D382" s="232" t="s">
        <v>139</v>
      </c>
      <c r="E382" s="237" t="s">
        <v>1</v>
      </c>
      <c r="F382" s="238" t="s">
        <v>144</v>
      </c>
      <c r="G382" s="236"/>
      <c r="H382" s="237" t="s">
        <v>1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139</v>
      </c>
      <c r="AU382" s="244" t="s">
        <v>135</v>
      </c>
      <c r="AV382" s="12" t="s">
        <v>88</v>
      </c>
      <c r="AW382" s="12" t="s">
        <v>36</v>
      </c>
      <c r="AX382" s="12" t="s">
        <v>80</v>
      </c>
      <c r="AY382" s="244" t="s">
        <v>126</v>
      </c>
    </row>
    <row r="383" s="13" customFormat="1">
      <c r="B383" s="245"/>
      <c r="C383" s="246"/>
      <c r="D383" s="232" t="s">
        <v>139</v>
      </c>
      <c r="E383" s="247" t="s">
        <v>1</v>
      </c>
      <c r="F383" s="248" t="s">
        <v>185</v>
      </c>
      <c r="G383" s="246"/>
      <c r="H383" s="249">
        <v>7.3799999999999999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AT383" s="255" t="s">
        <v>139</v>
      </c>
      <c r="AU383" s="255" t="s">
        <v>135</v>
      </c>
      <c r="AV383" s="13" t="s">
        <v>135</v>
      </c>
      <c r="AW383" s="13" t="s">
        <v>36</v>
      </c>
      <c r="AX383" s="13" t="s">
        <v>80</v>
      </c>
      <c r="AY383" s="255" t="s">
        <v>126</v>
      </c>
    </row>
    <row r="384" s="12" customFormat="1">
      <c r="B384" s="235"/>
      <c r="C384" s="236"/>
      <c r="D384" s="232" t="s">
        <v>139</v>
      </c>
      <c r="E384" s="237" t="s">
        <v>1</v>
      </c>
      <c r="F384" s="238" t="s">
        <v>146</v>
      </c>
      <c r="G384" s="236"/>
      <c r="H384" s="237" t="s">
        <v>1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AT384" s="244" t="s">
        <v>139</v>
      </c>
      <c r="AU384" s="244" t="s">
        <v>135</v>
      </c>
      <c r="AV384" s="12" t="s">
        <v>88</v>
      </c>
      <c r="AW384" s="12" t="s">
        <v>36</v>
      </c>
      <c r="AX384" s="12" t="s">
        <v>80</v>
      </c>
      <c r="AY384" s="244" t="s">
        <v>126</v>
      </c>
    </row>
    <row r="385" s="13" customFormat="1">
      <c r="B385" s="245"/>
      <c r="C385" s="246"/>
      <c r="D385" s="232" t="s">
        <v>139</v>
      </c>
      <c r="E385" s="247" t="s">
        <v>1</v>
      </c>
      <c r="F385" s="248" t="s">
        <v>184</v>
      </c>
      <c r="G385" s="246"/>
      <c r="H385" s="249">
        <v>2.3799999999999999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139</v>
      </c>
      <c r="AU385" s="255" t="s">
        <v>135</v>
      </c>
      <c r="AV385" s="13" t="s">
        <v>135</v>
      </c>
      <c r="AW385" s="13" t="s">
        <v>36</v>
      </c>
      <c r="AX385" s="13" t="s">
        <v>80</v>
      </c>
      <c r="AY385" s="255" t="s">
        <v>126</v>
      </c>
    </row>
    <row r="386" s="12" customFormat="1">
      <c r="B386" s="235"/>
      <c r="C386" s="236"/>
      <c r="D386" s="232" t="s">
        <v>139</v>
      </c>
      <c r="E386" s="237" t="s">
        <v>1</v>
      </c>
      <c r="F386" s="238" t="s">
        <v>147</v>
      </c>
      <c r="G386" s="236"/>
      <c r="H386" s="237" t="s">
        <v>1</v>
      </c>
      <c r="I386" s="239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AT386" s="244" t="s">
        <v>139</v>
      </c>
      <c r="AU386" s="244" t="s">
        <v>135</v>
      </c>
      <c r="AV386" s="12" t="s">
        <v>88</v>
      </c>
      <c r="AW386" s="12" t="s">
        <v>36</v>
      </c>
      <c r="AX386" s="12" t="s">
        <v>80</v>
      </c>
      <c r="AY386" s="244" t="s">
        <v>126</v>
      </c>
    </row>
    <row r="387" s="13" customFormat="1">
      <c r="B387" s="245"/>
      <c r="C387" s="246"/>
      <c r="D387" s="232" t="s">
        <v>139</v>
      </c>
      <c r="E387" s="247" t="s">
        <v>1</v>
      </c>
      <c r="F387" s="248" t="s">
        <v>183</v>
      </c>
      <c r="G387" s="246"/>
      <c r="H387" s="249">
        <v>7.9800000000000004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AT387" s="255" t="s">
        <v>139</v>
      </c>
      <c r="AU387" s="255" t="s">
        <v>135</v>
      </c>
      <c r="AV387" s="13" t="s">
        <v>135</v>
      </c>
      <c r="AW387" s="13" t="s">
        <v>36</v>
      </c>
      <c r="AX387" s="13" t="s">
        <v>80</v>
      </c>
      <c r="AY387" s="255" t="s">
        <v>126</v>
      </c>
    </row>
    <row r="388" s="14" customFormat="1">
      <c r="B388" s="256"/>
      <c r="C388" s="257"/>
      <c r="D388" s="232" t="s">
        <v>139</v>
      </c>
      <c r="E388" s="258" t="s">
        <v>1</v>
      </c>
      <c r="F388" s="259" t="s">
        <v>148</v>
      </c>
      <c r="G388" s="257"/>
      <c r="H388" s="260">
        <v>28.100000000000001</v>
      </c>
      <c r="I388" s="261"/>
      <c r="J388" s="257"/>
      <c r="K388" s="257"/>
      <c r="L388" s="262"/>
      <c r="M388" s="263"/>
      <c r="N388" s="264"/>
      <c r="O388" s="264"/>
      <c r="P388" s="264"/>
      <c r="Q388" s="264"/>
      <c r="R388" s="264"/>
      <c r="S388" s="264"/>
      <c r="T388" s="265"/>
      <c r="AT388" s="266" t="s">
        <v>139</v>
      </c>
      <c r="AU388" s="266" t="s">
        <v>135</v>
      </c>
      <c r="AV388" s="14" t="s">
        <v>134</v>
      </c>
      <c r="AW388" s="14" t="s">
        <v>36</v>
      </c>
      <c r="AX388" s="14" t="s">
        <v>88</v>
      </c>
      <c r="AY388" s="266" t="s">
        <v>126</v>
      </c>
    </row>
    <row r="389" s="1" customFormat="1" ht="16.5" customHeight="1">
      <c r="B389" s="38"/>
      <c r="C389" s="267" t="s">
        <v>342</v>
      </c>
      <c r="D389" s="267" t="s">
        <v>156</v>
      </c>
      <c r="E389" s="268" t="s">
        <v>343</v>
      </c>
      <c r="F389" s="269" t="s">
        <v>344</v>
      </c>
      <c r="G389" s="270" t="s">
        <v>180</v>
      </c>
      <c r="H389" s="271">
        <v>30.91</v>
      </c>
      <c r="I389" s="272"/>
      <c r="J389" s="273">
        <f>ROUND(I389*H389,2)</f>
        <v>0</v>
      </c>
      <c r="K389" s="269" t="s">
        <v>133</v>
      </c>
      <c r="L389" s="274"/>
      <c r="M389" s="275" t="s">
        <v>1</v>
      </c>
      <c r="N389" s="276" t="s">
        <v>46</v>
      </c>
      <c r="O389" s="86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AR389" s="230" t="s">
        <v>330</v>
      </c>
      <c r="AT389" s="230" t="s">
        <v>156</v>
      </c>
      <c r="AU389" s="230" t="s">
        <v>135</v>
      </c>
      <c r="AY389" s="17" t="s">
        <v>126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135</v>
      </c>
      <c r="BK389" s="231">
        <f>ROUND(I389*H389,2)</f>
        <v>0</v>
      </c>
      <c r="BL389" s="17" t="s">
        <v>229</v>
      </c>
      <c r="BM389" s="230" t="s">
        <v>345</v>
      </c>
    </row>
    <row r="390" s="1" customFormat="1">
      <c r="B390" s="38"/>
      <c r="C390" s="39"/>
      <c r="D390" s="232" t="s">
        <v>137</v>
      </c>
      <c r="E390" s="39"/>
      <c r="F390" s="233" t="s">
        <v>344</v>
      </c>
      <c r="G390" s="39"/>
      <c r="H390" s="39"/>
      <c r="I390" s="135"/>
      <c r="J390" s="39"/>
      <c r="K390" s="39"/>
      <c r="L390" s="43"/>
      <c r="M390" s="234"/>
      <c r="N390" s="86"/>
      <c r="O390" s="86"/>
      <c r="P390" s="86"/>
      <c r="Q390" s="86"/>
      <c r="R390" s="86"/>
      <c r="S390" s="86"/>
      <c r="T390" s="87"/>
      <c r="AT390" s="17" t="s">
        <v>137</v>
      </c>
      <c r="AU390" s="17" t="s">
        <v>135</v>
      </c>
    </row>
    <row r="391" s="13" customFormat="1">
      <c r="B391" s="245"/>
      <c r="C391" s="246"/>
      <c r="D391" s="232" t="s">
        <v>139</v>
      </c>
      <c r="E391" s="246"/>
      <c r="F391" s="248" t="s">
        <v>346</v>
      </c>
      <c r="G391" s="246"/>
      <c r="H391" s="249">
        <v>30.91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AT391" s="255" t="s">
        <v>139</v>
      </c>
      <c r="AU391" s="255" t="s">
        <v>135</v>
      </c>
      <c r="AV391" s="13" t="s">
        <v>135</v>
      </c>
      <c r="AW391" s="13" t="s">
        <v>4</v>
      </c>
      <c r="AX391" s="13" t="s">
        <v>88</v>
      </c>
      <c r="AY391" s="255" t="s">
        <v>126</v>
      </c>
    </row>
    <row r="392" s="1" customFormat="1" ht="16.5" customHeight="1">
      <c r="B392" s="38"/>
      <c r="C392" s="219" t="s">
        <v>347</v>
      </c>
      <c r="D392" s="219" t="s">
        <v>129</v>
      </c>
      <c r="E392" s="220" t="s">
        <v>348</v>
      </c>
      <c r="F392" s="221" t="s">
        <v>349</v>
      </c>
      <c r="G392" s="222" t="s">
        <v>180</v>
      </c>
      <c r="H392" s="223">
        <v>43.939999999999998</v>
      </c>
      <c r="I392" s="224"/>
      <c r="J392" s="225">
        <f>ROUND(I392*H392,2)</f>
        <v>0</v>
      </c>
      <c r="K392" s="221" t="s">
        <v>133</v>
      </c>
      <c r="L392" s="43"/>
      <c r="M392" s="226" t="s">
        <v>1</v>
      </c>
      <c r="N392" s="227" t="s">
        <v>46</v>
      </c>
      <c r="O392" s="86"/>
      <c r="P392" s="228">
        <f>O392*H392</f>
        <v>0</v>
      </c>
      <c r="Q392" s="228">
        <v>0.00034000000000000002</v>
      </c>
      <c r="R392" s="228">
        <f>Q392*H392</f>
        <v>0.014939600000000001</v>
      </c>
      <c r="S392" s="228">
        <v>0</v>
      </c>
      <c r="T392" s="229">
        <f>S392*H392</f>
        <v>0</v>
      </c>
      <c r="AR392" s="230" t="s">
        <v>229</v>
      </c>
      <c r="AT392" s="230" t="s">
        <v>129</v>
      </c>
      <c r="AU392" s="230" t="s">
        <v>135</v>
      </c>
      <c r="AY392" s="17" t="s">
        <v>126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7" t="s">
        <v>135</v>
      </c>
      <c r="BK392" s="231">
        <f>ROUND(I392*H392,2)</f>
        <v>0</v>
      </c>
      <c r="BL392" s="17" t="s">
        <v>229</v>
      </c>
      <c r="BM392" s="230" t="s">
        <v>350</v>
      </c>
    </row>
    <row r="393" s="1" customFormat="1">
      <c r="B393" s="38"/>
      <c r="C393" s="39"/>
      <c r="D393" s="232" t="s">
        <v>137</v>
      </c>
      <c r="E393" s="39"/>
      <c r="F393" s="233" t="s">
        <v>351</v>
      </c>
      <c r="G393" s="39"/>
      <c r="H393" s="39"/>
      <c r="I393" s="135"/>
      <c r="J393" s="39"/>
      <c r="K393" s="39"/>
      <c r="L393" s="43"/>
      <c r="M393" s="234"/>
      <c r="N393" s="86"/>
      <c r="O393" s="86"/>
      <c r="P393" s="86"/>
      <c r="Q393" s="86"/>
      <c r="R393" s="86"/>
      <c r="S393" s="86"/>
      <c r="T393" s="87"/>
      <c r="AT393" s="17" t="s">
        <v>137</v>
      </c>
      <c r="AU393" s="17" t="s">
        <v>135</v>
      </c>
    </row>
    <row r="394" s="12" customFormat="1">
      <c r="B394" s="235"/>
      <c r="C394" s="236"/>
      <c r="D394" s="232" t="s">
        <v>139</v>
      </c>
      <c r="E394" s="237" t="s">
        <v>1</v>
      </c>
      <c r="F394" s="238" t="s">
        <v>140</v>
      </c>
      <c r="G394" s="236"/>
      <c r="H394" s="237" t="s">
        <v>1</v>
      </c>
      <c r="I394" s="239"/>
      <c r="J394" s="236"/>
      <c r="K394" s="236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139</v>
      </c>
      <c r="AU394" s="244" t="s">
        <v>135</v>
      </c>
      <c r="AV394" s="12" t="s">
        <v>88</v>
      </c>
      <c r="AW394" s="12" t="s">
        <v>36</v>
      </c>
      <c r="AX394" s="12" t="s">
        <v>80</v>
      </c>
      <c r="AY394" s="244" t="s">
        <v>126</v>
      </c>
    </row>
    <row r="395" s="13" customFormat="1">
      <c r="B395" s="245"/>
      <c r="C395" s="246"/>
      <c r="D395" s="232" t="s">
        <v>139</v>
      </c>
      <c r="E395" s="247" t="s">
        <v>1</v>
      </c>
      <c r="F395" s="248" t="s">
        <v>316</v>
      </c>
      <c r="G395" s="246"/>
      <c r="H395" s="249">
        <v>12.300000000000001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AT395" s="255" t="s">
        <v>139</v>
      </c>
      <c r="AU395" s="255" t="s">
        <v>135</v>
      </c>
      <c r="AV395" s="13" t="s">
        <v>135</v>
      </c>
      <c r="AW395" s="13" t="s">
        <v>36</v>
      </c>
      <c r="AX395" s="13" t="s">
        <v>80</v>
      </c>
      <c r="AY395" s="255" t="s">
        <v>126</v>
      </c>
    </row>
    <row r="396" s="12" customFormat="1">
      <c r="B396" s="235"/>
      <c r="C396" s="236"/>
      <c r="D396" s="232" t="s">
        <v>139</v>
      </c>
      <c r="E396" s="237" t="s">
        <v>1</v>
      </c>
      <c r="F396" s="238" t="s">
        <v>142</v>
      </c>
      <c r="G396" s="236"/>
      <c r="H396" s="237" t="s">
        <v>1</v>
      </c>
      <c r="I396" s="239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AT396" s="244" t="s">
        <v>139</v>
      </c>
      <c r="AU396" s="244" t="s">
        <v>135</v>
      </c>
      <c r="AV396" s="12" t="s">
        <v>88</v>
      </c>
      <c r="AW396" s="12" t="s">
        <v>36</v>
      </c>
      <c r="AX396" s="12" t="s">
        <v>80</v>
      </c>
      <c r="AY396" s="244" t="s">
        <v>126</v>
      </c>
    </row>
    <row r="397" s="13" customFormat="1">
      <c r="B397" s="245"/>
      <c r="C397" s="246"/>
      <c r="D397" s="232" t="s">
        <v>139</v>
      </c>
      <c r="E397" s="247" t="s">
        <v>1</v>
      </c>
      <c r="F397" s="248" t="s">
        <v>317</v>
      </c>
      <c r="G397" s="246"/>
      <c r="H397" s="249">
        <v>3.8199999999999998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139</v>
      </c>
      <c r="AU397" s="255" t="s">
        <v>135</v>
      </c>
      <c r="AV397" s="13" t="s">
        <v>135</v>
      </c>
      <c r="AW397" s="13" t="s">
        <v>36</v>
      </c>
      <c r="AX397" s="13" t="s">
        <v>80</v>
      </c>
      <c r="AY397" s="255" t="s">
        <v>126</v>
      </c>
    </row>
    <row r="398" s="12" customFormat="1">
      <c r="B398" s="235"/>
      <c r="C398" s="236"/>
      <c r="D398" s="232" t="s">
        <v>139</v>
      </c>
      <c r="E398" s="237" t="s">
        <v>1</v>
      </c>
      <c r="F398" s="238" t="s">
        <v>144</v>
      </c>
      <c r="G398" s="236"/>
      <c r="H398" s="237" t="s">
        <v>1</v>
      </c>
      <c r="I398" s="239"/>
      <c r="J398" s="236"/>
      <c r="K398" s="236"/>
      <c r="L398" s="240"/>
      <c r="M398" s="241"/>
      <c r="N398" s="242"/>
      <c r="O398" s="242"/>
      <c r="P398" s="242"/>
      <c r="Q398" s="242"/>
      <c r="R398" s="242"/>
      <c r="S398" s="242"/>
      <c r="T398" s="243"/>
      <c r="AT398" s="244" t="s">
        <v>139</v>
      </c>
      <c r="AU398" s="244" t="s">
        <v>135</v>
      </c>
      <c r="AV398" s="12" t="s">
        <v>88</v>
      </c>
      <c r="AW398" s="12" t="s">
        <v>36</v>
      </c>
      <c r="AX398" s="12" t="s">
        <v>80</v>
      </c>
      <c r="AY398" s="244" t="s">
        <v>126</v>
      </c>
    </row>
    <row r="399" s="13" customFormat="1">
      <c r="B399" s="245"/>
      <c r="C399" s="246"/>
      <c r="D399" s="232" t="s">
        <v>139</v>
      </c>
      <c r="E399" s="247" t="s">
        <v>1</v>
      </c>
      <c r="F399" s="248" t="s">
        <v>318</v>
      </c>
      <c r="G399" s="246"/>
      <c r="H399" s="249">
        <v>11.699999999999999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139</v>
      </c>
      <c r="AU399" s="255" t="s">
        <v>135</v>
      </c>
      <c r="AV399" s="13" t="s">
        <v>135</v>
      </c>
      <c r="AW399" s="13" t="s">
        <v>36</v>
      </c>
      <c r="AX399" s="13" t="s">
        <v>80</v>
      </c>
      <c r="AY399" s="255" t="s">
        <v>126</v>
      </c>
    </row>
    <row r="400" s="12" customFormat="1">
      <c r="B400" s="235"/>
      <c r="C400" s="236"/>
      <c r="D400" s="232" t="s">
        <v>139</v>
      </c>
      <c r="E400" s="237" t="s">
        <v>1</v>
      </c>
      <c r="F400" s="238" t="s">
        <v>146</v>
      </c>
      <c r="G400" s="236"/>
      <c r="H400" s="237" t="s">
        <v>1</v>
      </c>
      <c r="I400" s="239"/>
      <c r="J400" s="236"/>
      <c r="K400" s="236"/>
      <c r="L400" s="240"/>
      <c r="M400" s="241"/>
      <c r="N400" s="242"/>
      <c r="O400" s="242"/>
      <c r="P400" s="242"/>
      <c r="Q400" s="242"/>
      <c r="R400" s="242"/>
      <c r="S400" s="242"/>
      <c r="T400" s="243"/>
      <c r="AT400" s="244" t="s">
        <v>139</v>
      </c>
      <c r="AU400" s="244" t="s">
        <v>135</v>
      </c>
      <c r="AV400" s="12" t="s">
        <v>88</v>
      </c>
      <c r="AW400" s="12" t="s">
        <v>36</v>
      </c>
      <c r="AX400" s="12" t="s">
        <v>80</v>
      </c>
      <c r="AY400" s="244" t="s">
        <v>126</v>
      </c>
    </row>
    <row r="401" s="13" customFormat="1">
      <c r="B401" s="245"/>
      <c r="C401" s="246"/>
      <c r="D401" s="232" t="s">
        <v>139</v>
      </c>
      <c r="E401" s="247" t="s">
        <v>1</v>
      </c>
      <c r="F401" s="248" t="s">
        <v>317</v>
      </c>
      <c r="G401" s="246"/>
      <c r="H401" s="249">
        <v>3.8199999999999998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AT401" s="255" t="s">
        <v>139</v>
      </c>
      <c r="AU401" s="255" t="s">
        <v>135</v>
      </c>
      <c r="AV401" s="13" t="s">
        <v>135</v>
      </c>
      <c r="AW401" s="13" t="s">
        <v>36</v>
      </c>
      <c r="AX401" s="13" t="s">
        <v>80</v>
      </c>
      <c r="AY401" s="255" t="s">
        <v>126</v>
      </c>
    </row>
    <row r="402" s="12" customFormat="1">
      <c r="B402" s="235"/>
      <c r="C402" s="236"/>
      <c r="D402" s="232" t="s">
        <v>139</v>
      </c>
      <c r="E402" s="237" t="s">
        <v>1</v>
      </c>
      <c r="F402" s="238" t="s">
        <v>147</v>
      </c>
      <c r="G402" s="236"/>
      <c r="H402" s="237" t="s">
        <v>1</v>
      </c>
      <c r="I402" s="239"/>
      <c r="J402" s="236"/>
      <c r="K402" s="236"/>
      <c r="L402" s="240"/>
      <c r="M402" s="241"/>
      <c r="N402" s="242"/>
      <c r="O402" s="242"/>
      <c r="P402" s="242"/>
      <c r="Q402" s="242"/>
      <c r="R402" s="242"/>
      <c r="S402" s="242"/>
      <c r="T402" s="243"/>
      <c r="AT402" s="244" t="s">
        <v>139</v>
      </c>
      <c r="AU402" s="244" t="s">
        <v>135</v>
      </c>
      <c r="AV402" s="12" t="s">
        <v>88</v>
      </c>
      <c r="AW402" s="12" t="s">
        <v>36</v>
      </c>
      <c r="AX402" s="12" t="s">
        <v>80</v>
      </c>
      <c r="AY402" s="244" t="s">
        <v>126</v>
      </c>
    </row>
    <row r="403" s="13" customFormat="1">
      <c r="B403" s="245"/>
      <c r="C403" s="246"/>
      <c r="D403" s="232" t="s">
        <v>139</v>
      </c>
      <c r="E403" s="247" t="s">
        <v>1</v>
      </c>
      <c r="F403" s="248" t="s">
        <v>316</v>
      </c>
      <c r="G403" s="246"/>
      <c r="H403" s="249">
        <v>12.300000000000001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139</v>
      </c>
      <c r="AU403" s="255" t="s">
        <v>135</v>
      </c>
      <c r="AV403" s="13" t="s">
        <v>135</v>
      </c>
      <c r="AW403" s="13" t="s">
        <v>36</v>
      </c>
      <c r="AX403" s="13" t="s">
        <v>80</v>
      </c>
      <c r="AY403" s="255" t="s">
        <v>126</v>
      </c>
    </row>
    <row r="404" s="14" customFormat="1">
      <c r="B404" s="256"/>
      <c r="C404" s="257"/>
      <c r="D404" s="232" t="s">
        <v>139</v>
      </c>
      <c r="E404" s="258" t="s">
        <v>1</v>
      </c>
      <c r="F404" s="259" t="s">
        <v>148</v>
      </c>
      <c r="G404" s="257"/>
      <c r="H404" s="260">
        <v>43.939999999999998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AT404" s="266" t="s">
        <v>139</v>
      </c>
      <c r="AU404" s="266" t="s">
        <v>135</v>
      </c>
      <c r="AV404" s="14" t="s">
        <v>134</v>
      </c>
      <c r="AW404" s="14" t="s">
        <v>36</v>
      </c>
      <c r="AX404" s="14" t="s">
        <v>88</v>
      </c>
      <c r="AY404" s="266" t="s">
        <v>126</v>
      </c>
    </row>
    <row r="405" s="1" customFormat="1" ht="16.5" customHeight="1">
      <c r="B405" s="38"/>
      <c r="C405" s="267" t="s">
        <v>352</v>
      </c>
      <c r="D405" s="267" t="s">
        <v>156</v>
      </c>
      <c r="E405" s="268" t="s">
        <v>353</v>
      </c>
      <c r="F405" s="269" t="s">
        <v>354</v>
      </c>
      <c r="G405" s="270" t="s">
        <v>180</v>
      </c>
      <c r="H405" s="271">
        <v>43.939999999999998</v>
      </c>
      <c r="I405" s="272"/>
      <c r="J405" s="273">
        <f>ROUND(I405*H405,2)</f>
        <v>0</v>
      </c>
      <c r="K405" s="269" t="s">
        <v>1</v>
      </c>
      <c r="L405" s="274"/>
      <c r="M405" s="275" t="s">
        <v>1</v>
      </c>
      <c r="N405" s="276" t="s">
        <v>46</v>
      </c>
      <c r="O405" s="86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AR405" s="230" t="s">
        <v>330</v>
      </c>
      <c r="AT405" s="230" t="s">
        <v>156</v>
      </c>
      <c r="AU405" s="230" t="s">
        <v>135</v>
      </c>
      <c r="AY405" s="17" t="s">
        <v>126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135</v>
      </c>
      <c r="BK405" s="231">
        <f>ROUND(I405*H405,2)</f>
        <v>0</v>
      </c>
      <c r="BL405" s="17" t="s">
        <v>229</v>
      </c>
      <c r="BM405" s="230" t="s">
        <v>355</v>
      </c>
    </row>
    <row r="406" s="1" customFormat="1">
      <c r="B406" s="38"/>
      <c r="C406" s="39"/>
      <c r="D406" s="232" t="s">
        <v>137</v>
      </c>
      <c r="E406" s="39"/>
      <c r="F406" s="233" t="s">
        <v>354</v>
      </c>
      <c r="G406" s="39"/>
      <c r="H406" s="39"/>
      <c r="I406" s="135"/>
      <c r="J406" s="39"/>
      <c r="K406" s="39"/>
      <c r="L406" s="43"/>
      <c r="M406" s="234"/>
      <c r="N406" s="86"/>
      <c r="O406" s="86"/>
      <c r="P406" s="86"/>
      <c r="Q406" s="86"/>
      <c r="R406" s="86"/>
      <c r="S406" s="86"/>
      <c r="T406" s="87"/>
      <c r="AT406" s="17" t="s">
        <v>137</v>
      </c>
      <c r="AU406" s="17" t="s">
        <v>135</v>
      </c>
    </row>
    <row r="407" s="12" customFormat="1">
      <c r="B407" s="235"/>
      <c r="C407" s="236"/>
      <c r="D407" s="232" t="s">
        <v>139</v>
      </c>
      <c r="E407" s="237" t="s">
        <v>1</v>
      </c>
      <c r="F407" s="238" t="s">
        <v>140</v>
      </c>
      <c r="G407" s="236"/>
      <c r="H407" s="237" t="s">
        <v>1</v>
      </c>
      <c r="I407" s="239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AT407" s="244" t="s">
        <v>139</v>
      </c>
      <c r="AU407" s="244" t="s">
        <v>135</v>
      </c>
      <c r="AV407" s="12" t="s">
        <v>88</v>
      </c>
      <c r="AW407" s="12" t="s">
        <v>36</v>
      </c>
      <c r="AX407" s="12" t="s">
        <v>80</v>
      </c>
      <c r="AY407" s="244" t="s">
        <v>126</v>
      </c>
    </row>
    <row r="408" s="13" customFormat="1">
      <c r="B408" s="245"/>
      <c r="C408" s="246"/>
      <c r="D408" s="232" t="s">
        <v>139</v>
      </c>
      <c r="E408" s="247" t="s">
        <v>1</v>
      </c>
      <c r="F408" s="248" t="s">
        <v>316</v>
      </c>
      <c r="G408" s="246"/>
      <c r="H408" s="249">
        <v>12.300000000000001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AT408" s="255" t="s">
        <v>139</v>
      </c>
      <c r="AU408" s="255" t="s">
        <v>135</v>
      </c>
      <c r="AV408" s="13" t="s">
        <v>135</v>
      </c>
      <c r="AW408" s="13" t="s">
        <v>36</v>
      </c>
      <c r="AX408" s="13" t="s">
        <v>80</v>
      </c>
      <c r="AY408" s="255" t="s">
        <v>126</v>
      </c>
    </row>
    <row r="409" s="12" customFormat="1">
      <c r="B409" s="235"/>
      <c r="C409" s="236"/>
      <c r="D409" s="232" t="s">
        <v>139</v>
      </c>
      <c r="E409" s="237" t="s">
        <v>1</v>
      </c>
      <c r="F409" s="238" t="s">
        <v>142</v>
      </c>
      <c r="G409" s="236"/>
      <c r="H409" s="237" t="s">
        <v>1</v>
      </c>
      <c r="I409" s="239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AT409" s="244" t="s">
        <v>139</v>
      </c>
      <c r="AU409" s="244" t="s">
        <v>135</v>
      </c>
      <c r="AV409" s="12" t="s">
        <v>88</v>
      </c>
      <c r="AW409" s="12" t="s">
        <v>36</v>
      </c>
      <c r="AX409" s="12" t="s">
        <v>80</v>
      </c>
      <c r="AY409" s="244" t="s">
        <v>126</v>
      </c>
    </row>
    <row r="410" s="13" customFormat="1">
      <c r="B410" s="245"/>
      <c r="C410" s="246"/>
      <c r="D410" s="232" t="s">
        <v>139</v>
      </c>
      <c r="E410" s="247" t="s">
        <v>1</v>
      </c>
      <c r="F410" s="248" t="s">
        <v>317</v>
      </c>
      <c r="G410" s="246"/>
      <c r="H410" s="249">
        <v>3.8199999999999998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AT410" s="255" t="s">
        <v>139</v>
      </c>
      <c r="AU410" s="255" t="s">
        <v>135</v>
      </c>
      <c r="AV410" s="13" t="s">
        <v>135</v>
      </c>
      <c r="AW410" s="13" t="s">
        <v>36</v>
      </c>
      <c r="AX410" s="13" t="s">
        <v>80</v>
      </c>
      <c r="AY410" s="255" t="s">
        <v>126</v>
      </c>
    </row>
    <row r="411" s="12" customFormat="1">
      <c r="B411" s="235"/>
      <c r="C411" s="236"/>
      <c r="D411" s="232" t="s">
        <v>139</v>
      </c>
      <c r="E411" s="237" t="s">
        <v>1</v>
      </c>
      <c r="F411" s="238" t="s">
        <v>144</v>
      </c>
      <c r="G411" s="236"/>
      <c r="H411" s="237" t="s">
        <v>1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AT411" s="244" t="s">
        <v>139</v>
      </c>
      <c r="AU411" s="244" t="s">
        <v>135</v>
      </c>
      <c r="AV411" s="12" t="s">
        <v>88</v>
      </c>
      <c r="AW411" s="12" t="s">
        <v>36</v>
      </c>
      <c r="AX411" s="12" t="s">
        <v>80</v>
      </c>
      <c r="AY411" s="244" t="s">
        <v>126</v>
      </c>
    </row>
    <row r="412" s="13" customFormat="1">
      <c r="B412" s="245"/>
      <c r="C412" s="246"/>
      <c r="D412" s="232" t="s">
        <v>139</v>
      </c>
      <c r="E412" s="247" t="s">
        <v>1</v>
      </c>
      <c r="F412" s="248" t="s">
        <v>318</v>
      </c>
      <c r="G412" s="246"/>
      <c r="H412" s="249">
        <v>11.699999999999999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AT412" s="255" t="s">
        <v>139</v>
      </c>
      <c r="AU412" s="255" t="s">
        <v>135</v>
      </c>
      <c r="AV412" s="13" t="s">
        <v>135</v>
      </c>
      <c r="AW412" s="13" t="s">
        <v>36</v>
      </c>
      <c r="AX412" s="13" t="s">
        <v>80</v>
      </c>
      <c r="AY412" s="255" t="s">
        <v>126</v>
      </c>
    </row>
    <row r="413" s="12" customFormat="1">
      <c r="B413" s="235"/>
      <c r="C413" s="236"/>
      <c r="D413" s="232" t="s">
        <v>139</v>
      </c>
      <c r="E413" s="237" t="s">
        <v>1</v>
      </c>
      <c r="F413" s="238" t="s">
        <v>146</v>
      </c>
      <c r="G413" s="236"/>
      <c r="H413" s="237" t="s">
        <v>1</v>
      </c>
      <c r="I413" s="239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AT413" s="244" t="s">
        <v>139</v>
      </c>
      <c r="AU413" s="244" t="s">
        <v>135</v>
      </c>
      <c r="AV413" s="12" t="s">
        <v>88</v>
      </c>
      <c r="AW413" s="12" t="s">
        <v>36</v>
      </c>
      <c r="AX413" s="12" t="s">
        <v>80</v>
      </c>
      <c r="AY413" s="244" t="s">
        <v>126</v>
      </c>
    </row>
    <row r="414" s="13" customFormat="1">
      <c r="B414" s="245"/>
      <c r="C414" s="246"/>
      <c r="D414" s="232" t="s">
        <v>139</v>
      </c>
      <c r="E414" s="247" t="s">
        <v>1</v>
      </c>
      <c r="F414" s="248" t="s">
        <v>317</v>
      </c>
      <c r="G414" s="246"/>
      <c r="H414" s="249">
        <v>3.8199999999999998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AT414" s="255" t="s">
        <v>139</v>
      </c>
      <c r="AU414" s="255" t="s">
        <v>135</v>
      </c>
      <c r="AV414" s="13" t="s">
        <v>135</v>
      </c>
      <c r="AW414" s="13" t="s">
        <v>36</v>
      </c>
      <c r="AX414" s="13" t="s">
        <v>80</v>
      </c>
      <c r="AY414" s="255" t="s">
        <v>126</v>
      </c>
    </row>
    <row r="415" s="12" customFormat="1">
      <c r="B415" s="235"/>
      <c r="C415" s="236"/>
      <c r="D415" s="232" t="s">
        <v>139</v>
      </c>
      <c r="E415" s="237" t="s">
        <v>1</v>
      </c>
      <c r="F415" s="238" t="s">
        <v>147</v>
      </c>
      <c r="G415" s="236"/>
      <c r="H415" s="237" t="s">
        <v>1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AT415" s="244" t="s">
        <v>139</v>
      </c>
      <c r="AU415" s="244" t="s">
        <v>135</v>
      </c>
      <c r="AV415" s="12" t="s">
        <v>88</v>
      </c>
      <c r="AW415" s="12" t="s">
        <v>36</v>
      </c>
      <c r="AX415" s="12" t="s">
        <v>80</v>
      </c>
      <c r="AY415" s="244" t="s">
        <v>126</v>
      </c>
    </row>
    <row r="416" s="13" customFormat="1">
      <c r="B416" s="245"/>
      <c r="C416" s="246"/>
      <c r="D416" s="232" t="s">
        <v>139</v>
      </c>
      <c r="E416" s="247" t="s">
        <v>1</v>
      </c>
      <c r="F416" s="248" t="s">
        <v>316</v>
      </c>
      <c r="G416" s="246"/>
      <c r="H416" s="249">
        <v>12.300000000000001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AT416" s="255" t="s">
        <v>139</v>
      </c>
      <c r="AU416" s="255" t="s">
        <v>135</v>
      </c>
      <c r="AV416" s="13" t="s">
        <v>135</v>
      </c>
      <c r="AW416" s="13" t="s">
        <v>36</v>
      </c>
      <c r="AX416" s="13" t="s">
        <v>80</v>
      </c>
      <c r="AY416" s="255" t="s">
        <v>126</v>
      </c>
    </row>
    <row r="417" s="14" customFormat="1">
      <c r="B417" s="256"/>
      <c r="C417" s="257"/>
      <c r="D417" s="232" t="s">
        <v>139</v>
      </c>
      <c r="E417" s="258" t="s">
        <v>1</v>
      </c>
      <c r="F417" s="259" t="s">
        <v>148</v>
      </c>
      <c r="G417" s="257"/>
      <c r="H417" s="260">
        <v>43.939999999999998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AT417" s="266" t="s">
        <v>139</v>
      </c>
      <c r="AU417" s="266" t="s">
        <v>135</v>
      </c>
      <c r="AV417" s="14" t="s">
        <v>134</v>
      </c>
      <c r="AW417" s="14" t="s">
        <v>36</v>
      </c>
      <c r="AX417" s="14" t="s">
        <v>88</v>
      </c>
      <c r="AY417" s="266" t="s">
        <v>126</v>
      </c>
    </row>
    <row r="418" s="1" customFormat="1" ht="16.5" customHeight="1">
      <c r="B418" s="38"/>
      <c r="C418" s="267" t="s">
        <v>356</v>
      </c>
      <c r="D418" s="267" t="s">
        <v>156</v>
      </c>
      <c r="E418" s="268" t="s">
        <v>357</v>
      </c>
      <c r="F418" s="269" t="s">
        <v>358</v>
      </c>
      <c r="G418" s="270" t="s">
        <v>359</v>
      </c>
      <c r="H418" s="271">
        <v>22</v>
      </c>
      <c r="I418" s="272"/>
      <c r="J418" s="273">
        <f>ROUND(I418*H418,2)</f>
        <v>0</v>
      </c>
      <c r="K418" s="269" t="s">
        <v>1</v>
      </c>
      <c r="L418" s="274"/>
      <c r="M418" s="275" t="s">
        <v>1</v>
      </c>
      <c r="N418" s="276" t="s">
        <v>46</v>
      </c>
      <c r="O418" s="86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AR418" s="230" t="s">
        <v>330</v>
      </c>
      <c r="AT418" s="230" t="s">
        <v>156</v>
      </c>
      <c r="AU418" s="230" t="s">
        <v>135</v>
      </c>
      <c r="AY418" s="17" t="s">
        <v>126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135</v>
      </c>
      <c r="BK418" s="231">
        <f>ROUND(I418*H418,2)</f>
        <v>0</v>
      </c>
      <c r="BL418" s="17" t="s">
        <v>229</v>
      </c>
      <c r="BM418" s="230" t="s">
        <v>360</v>
      </c>
    </row>
    <row r="419" s="1" customFormat="1">
      <c r="B419" s="38"/>
      <c r="C419" s="39"/>
      <c r="D419" s="232" t="s">
        <v>137</v>
      </c>
      <c r="E419" s="39"/>
      <c r="F419" s="233" t="s">
        <v>358</v>
      </c>
      <c r="G419" s="39"/>
      <c r="H419" s="39"/>
      <c r="I419" s="135"/>
      <c r="J419" s="39"/>
      <c r="K419" s="39"/>
      <c r="L419" s="43"/>
      <c r="M419" s="234"/>
      <c r="N419" s="86"/>
      <c r="O419" s="86"/>
      <c r="P419" s="86"/>
      <c r="Q419" s="86"/>
      <c r="R419" s="86"/>
      <c r="S419" s="86"/>
      <c r="T419" s="87"/>
      <c r="AT419" s="17" t="s">
        <v>137</v>
      </c>
      <c r="AU419" s="17" t="s">
        <v>135</v>
      </c>
    </row>
    <row r="420" s="12" customFormat="1">
      <c r="B420" s="235"/>
      <c r="C420" s="236"/>
      <c r="D420" s="232" t="s">
        <v>139</v>
      </c>
      <c r="E420" s="237" t="s">
        <v>1</v>
      </c>
      <c r="F420" s="238" t="s">
        <v>140</v>
      </c>
      <c r="G420" s="236"/>
      <c r="H420" s="237" t="s">
        <v>1</v>
      </c>
      <c r="I420" s="239"/>
      <c r="J420" s="236"/>
      <c r="K420" s="236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139</v>
      </c>
      <c r="AU420" s="244" t="s">
        <v>135</v>
      </c>
      <c r="AV420" s="12" t="s">
        <v>88</v>
      </c>
      <c r="AW420" s="12" t="s">
        <v>36</v>
      </c>
      <c r="AX420" s="12" t="s">
        <v>80</v>
      </c>
      <c r="AY420" s="244" t="s">
        <v>126</v>
      </c>
    </row>
    <row r="421" s="13" customFormat="1">
      <c r="B421" s="245"/>
      <c r="C421" s="246"/>
      <c r="D421" s="232" t="s">
        <v>139</v>
      </c>
      <c r="E421" s="247" t="s">
        <v>1</v>
      </c>
      <c r="F421" s="248" t="s">
        <v>361</v>
      </c>
      <c r="G421" s="246"/>
      <c r="H421" s="249">
        <v>6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139</v>
      </c>
      <c r="AU421" s="255" t="s">
        <v>135</v>
      </c>
      <c r="AV421" s="13" t="s">
        <v>135</v>
      </c>
      <c r="AW421" s="13" t="s">
        <v>36</v>
      </c>
      <c r="AX421" s="13" t="s">
        <v>80</v>
      </c>
      <c r="AY421" s="255" t="s">
        <v>126</v>
      </c>
    </row>
    <row r="422" s="12" customFormat="1">
      <c r="B422" s="235"/>
      <c r="C422" s="236"/>
      <c r="D422" s="232" t="s">
        <v>139</v>
      </c>
      <c r="E422" s="237" t="s">
        <v>1</v>
      </c>
      <c r="F422" s="238" t="s">
        <v>142</v>
      </c>
      <c r="G422" s="236"/>
      <c r="H422" s="237" t="s">
        <v>1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AT422" s="244" t="s">
        <v>139</v>
      </c>
      <c r="AU422" s="244" t="s">
        <v>135</v>
      </c>
      <c r="AV422" s="12" t="s">
        <v>88</v>
      </c>
      <c r="AW422" s="12" t="s">
        <v>36</v>
      </c>
      <c r="AX422" s="12" t="s">
        <v>80</v>
      </c>
      <c r="AY422" s="244" t="s">
        <v>126</v>
      </c>
    </row>
    <row r="423" s="13" customFormat="1">
      <c r="B423" s="245"/>
      <c r="C423" s="246"/>
      <c r="D423" s="232" t="s">
        <v>139</v>
      </c>
      <c r="E423" s="247" t="s">
        <v>1</v>
      </c>
      <c r="F423" s="248" t="s">
        <v>362</v>
      </c>
      <c r="G423" s="246"/>
      <c r="H423" s="249">
        <v>2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AT423" s="255" t="s">
        <v>139</v>
      </c>
      <c r="AU423" s="255" t="s">
        <v>135</v>
      </c>
      <c r="AV423" s="13" t="s">
        <v>135</v>
      </c>
      <c r="AW423" s="13" t="s">
        <v>36</v>
      </c>
      <c r="AX423" s="13" t="s">
        <v>80</v>
      </c>
      <c r="AY423" s="255" t="s">
        <v>126</v>
      </c>
    </row>
    <row r="424" s="12" customFormat="1">
      <c r="B424" s="235"/>
      <c r="C424" s="236"/>
      <c r="D424" s="232" t="s">
        <v>139</v>
      </c>
      <c r="E424" s="237" t="s">
        <v>1</v>
      </c>
      <c r="F424" s="238" t="s">
        <v>144</v>
      </c>
      <c r="G424" s="236"/>
      <c r="H424" s="237" t="s">
        <v>1</v>
      </c>
      <c r="I424" s="239"/>
      <c r="J424" s="236"/>
      <c r="K424" s="236"/>
      <c r="L424" s="240"/>
      <c r="M424" s="241"/>
      <c r="N424" s="242"/>
      <c r="O424" s="242"/>
      <c r="P424" s="242"/>
      <c r="Q424" s="242"/>
      <c r="R424" s="242"/>
      <c r="S424" s="242"/>
      <c r="T424" s="243"/>
      <c r="AT424" s="244" t="s">
        <v>139</v>
      </c>
      <c r="AU424" s="244" t="s">
        <v>135</v>
      </c>
      <c r="AV424" s="12" t="s">
        <v>88</v>
      </c>
      <c r="AW424" s="12" t="s">
        <v>36</v>
      </c>
      <c r="AX424" s="12" t="s">
        <v>80</v>
      </c>
      <c r="AY424" s="244" t="s">
        <v>126</v>
      </c>
    </row>
    <row r="425" s="13" customFormat="1">
      <c r="B425" s="245"/>
      <c r="C425" s="246"/>
      <c r="D425" s="232" t="s">
        <v>139</v>
      </c>
      <c r="E425" s="247" t="s">
        <v>1</v>
      </c>
      <c r="F425" s="248" t="s">
        <v>361</v>
      </c>
      <c r="G425" s="246"/>
      <c r="H425" s="249">
        <v>6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AT425" s="255" t="s">
        <v>139</v>
      </c>
      <c r="AU425" s="255" t="s">
        <v>135</v>
      </c>
      <c r="AV425" s="13" t="s">
        <v>135</v>
      </c>
      <c r="AW425" s="13" t="s">
        <v>36</v>
      </c>
      <c r="AX425" s="13" t="s">
        <v>80</v>
      </c>
      <c r="AY425" s="255" t="s">
        <v>126</v>
      </c>
    </row>
    <row r="426" s="12" customFormat="1">
      <c r="B426" s="235"/>
      <c r="C426" s="236"/>
      <c r="D426" s="232" t="s">
        <v>139</v>
      </c>
      <c r="E426" s="237" t="s">
        <v>1</v>
      </c>
      <c r="F426" s="238" t="s">
        <v>146</v>
      </c>
      <c r="G426" s="236"/>
      <c r="H426" s="237" t="s">
        <v>1</v>
      </c>
      <c r="I426" s="239"/>
      <c r="J426" s="236"/>
      <c r="K426" s="236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139</v>
      </c>
      <c r="AU426" s="244" t="s">
        <v>135</v>
      </c>
      <c r="AV426" s="12" t="s">
        <v>88</v>
      </c>
      <c r="AW426" s="12" t="s">
        <v>36</v>
      </c>
      <c r="AX426" s="12" t="s">
        <v>80</v>
      </c>
      <c r="AY426" s="244" t="s">
        <v>126</v>
      </c>
    </row>
    <row r="427" s="13" customFormat="1">
      <c r="B427" s="245"/>
      <c r="C427" s="246"/>
      <c r="D427" s="232" t="s">
        <v>139</v>
      </c>
      <c r="E427" s="247" t="s">
        <v>1</v>
      </c>
      <c r="F427" s="248" t="s">
        <v>362</v>
      </c>
      <c r="G427" s="246"/>
      <c r="H427" s="249">
        <v>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AT427" s="255" t="s">
        <v>139</v>
      </c>
      <c r="AU427" s="255" t="s">
        <v>135</v>
      </c>
      <c r="AV427" s="13" t="s">
        <v>135</v>
      </c>
      <c r="AW427" s="13" t="s">
        <v>36</v>
      </c>
      <c r="AX427" s="13" t="s">
        <v>80</v>
      </c>
      <c r="AY427" s="255" t="s">
        <v>126</v>
      </c>
    </row>
    <row r="428" s="12" customFormat="1">
      <c r="B428" s="235"/>
      <c r="C428" s="236"/>
      <c r="D428" s="232" t="s">
        <v>139</v>
      </c>
      <c r="E428" s="237" t="s">
        <v>1</v>
      </c>
      <c r="F428" s="238" t="s">
        <v>147</v>
      </c>
      <c r="G428" s="236"/>
      <c r="H428" s="237" t="s">
        <v>1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139</v>
      </c>
      <c r="AU428" s="244" t="s">
        <v>135</v>
      </c>
      <c r="AV428" s="12" t="s">
        <v>88</v>
      </c>
      <c r="AW428" s="12" t="s">
        <v>36</v>
      </c>
      <c r="AX428" s="12" t="s">
        <v>80</v>
      </c>
      <c r="AY428" s="244" t="s">
        <v>126</v>
      </c>
    </row>
    <row r="429" s="13" customFormat="1">
      <c r="B429" s="245"/>
      <c r="C429" s="246"/>
      <c r="D429" s="232" t="s">
        <v>139</v>
      </c>
      <c r="E429" s="247" t="s">
        <v>1</v>
      </c>
      <c r="F429" s="248" t="s">
        <v>361</v>
      </c>
      <c r="G429" s="246"/>
      <c r="H429" s="249">
        <v>6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AT429" s="255" t="s">
        <v>139</v>
      </c>
      <c r="AU429" s="255" t="s">
        <v>135</v>
      </c>
      <c r="AV429" s="13" t="s">
        <v>135</v>
      </c>
      <c r="AW429" s="13" t="s">
        <v>36</v>
      </c>
      <c r="AX429" s="13" t="s">
        <v>80</v>
      </c>
      <c r="AY429" s="255" t="s">
        <v>126</v>
      </c>
    </row>
    <row r="430" s="14" customFormat="1">
      <c r="B430" s="256"/>
      <c r="C430" s="257"/>
      <c r="D430" s="232" t="s">
        <v>139</v>
      </c>
      <c r="E430" s="258" t="s">
        <v>1</v>
      </c>
      <c r="F430" s="259" t="s">
        <v>148</v>
      </c>
      <c r="G430" s="257"/>
      <c r="H430" s="260">
        <v>22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AT430" s="266" t="s">
        <v>139</v>
      </c>
      <c r="AU430" s="266" t="s">
        <v>135</v>
      </c>
      <c r="AV430" s="14" t="s">
        <v>134</v>
      </c>
      <c r="AW430" s="14" t="s">
        <v>36</v>
      </c>
      <c r="AX430" s="14" t="s">
        <v>88</v>
      </c>
      <c r="AY430" s="266" t="s">
        <v>126</v>
      </c>
    </row>
    <row r="431" s="1" customFormat="1" ht="24" customHeight="1">
      <c r="B431" s="38"/>
      <c r="C431" s="219" t="s">
        <v>363</v>
      </c>
      <c r="D431" s="219" t="s">
        <v>129</v>
      </c>
      <c r="E431" s="220" t="s">
        <v>364</v>
      </c>
      <c r="F431" s="221" t="s">
        <v>365</v>
      </c>
      <c r="G431" s="222" t="s">
        <v>180</v>
      </c>
      <c r="H431" s="223">
        <v>28.100000000000001</v>
      </c>
      <c r="I431" s="224"/>
      <c r="J431" s="225">
        <f>ROUND(I431*H431,2)</f>
        <v>0</v>
      </c>
      <c r="K431" s="221" t="s">
        <v>133</v>
      </c>
      <c r="L431" s="43"/>
      <c r="M431" s="226" t="s">
        <v>1</v>
      </c>
      <c r="N431" s="227" t="s">
        <v>46</v>
      </c>
      <c r="O431" s="86"/>
      <c r="P431" s="228">
        <f>O431*H431</f>
        <v>0</v>
      </c>
      <c r="Q431" s="228">
        <v>0.00058</v>
      </c>
      <c r="R431" s="228">
        <f>Q431*H431</f>
        <v>0.016298</v>
      </c>
      <c r="S431" s="228">
        <v>0</v>
      </c>
      <c r="T431" s="229">
        <f>S431*H431</f>
        <v>0</v>
      </c>
      <c r="AR431" s="230" t="s">
        <v>229</v>
      </c>
      <c r="AT431" s="230" t="s">
        <v>129</v>
      </c>
      <c r="AU431" s="230" t="s">
        <v>135</v>
      </c>
      <c r="AY431" s="17" t="s">
        <v>126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7" t="s">
        <v>135</v>
      </c>
      <c r="BK431" s="231">
        <f>ROUND(I431*H431,2)</f>
        <v>0</v>
      </c>
      <c r="BL431" s="17" t="s">
        <v>229</v>
      </c>
      <c r="BM431" s="230" t="s">
        <v>366</v>
      </c>
    </row>
    <row r="432" s="1" customFormat="1">
      <c r="B432" s="38"/>
      <c r="C432" s="39"/>
      <c r="D432" s="232" t="s">
        <v>137</v>
      </c>
      <c r="E432" s="39"/>
      <c r="F432" s="233" t="s">
        <v>367</v>
      </c>
      <c r="G432" s="39"/>
      <c r="H432" s="39"/>
      <c r="I432" s="135"/>
      <c r="J432" s="39"/>
      <c r="K432" s="39"/>
      <c r="L432" s="43"/>
      <c r="M432" s="234"/>
      <c r="N432" s="86"/>
      <c r="O432" s="86"/>
      <c r="P432" s="86"/>
      <c r="Q432" s="86"/>
      <c r="R432" s="86"/>
      <c r="S432" s="86"/>
      <c r="T432" s="87"/>
      <c r="AT432" s="17" t="s">
        <v>137</v>
      </c>
      <c r="AU432" s="17" t="s">
        <v>135</v>
      </c>
    </row>
    <row r="433" s="12" customFormat="1">
      <c r="B433" s="235"/>
      <c r="C433" s="236"/>
      <c r="D433" s="232" t="s">
        <v>139</v>
      </c>
      <c r="E433" s="237" t="s">
        <v>1</v>
      </c>
      <c r="F433" s="238" t="s">
        <v>140</v>
      </c>
      <c r="G433" s="236"/>
      <c r="H433" s="237" t="s">
        <v>1</v>
      </c>
      <c r="I433" s="239"/>
      <c r="J433" s="236"/>
      <c r="K433" s="236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139</v>
      </c>
      <c r="AU433" s="244" t="s">
        <v>135</v>
      </c>
      <c r="AV433" s="12" t="s">
        <v>88</v>
      </c>
      <c r="AW433" s="12" t="s">
        <v>36</v>
      </c>
      <c r="AX433" s="12" t="s">
        <v>80</v>
      </c>
      <c r="AY433" s="244" t="s">
        <v>126</v>
      </c>
    </row>
    <row r="434" s="13" customFormat="1">
      <c r="B434" s="245"/>
      <c r="C434" s="246"/>
      <c r="D434" s="232" t="s">
        <v>139</v>
      </c>
      <c r="E434" s="247" t="s">
        <v>1</v>
      </c>
      <c r="F434" s="248" t="s">
        <v>183</v>
      </c>
      <c r="G434" s="246"/>
      <c r="H434" s="249">
        <v>7.9800000000000004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139</v>
      </c>
      <c r="AU434" s="255" t="s">
        <v>135</v>
      </c>
      <c r="AV434" s="13" t="s">
        <v>135</v>
      </c>
      <c r="AW434" s="13" t="s">
        <v>36</v>
      </c>
      <c r="AX434" s="13" t="s">
        <v>80</v>
      </c>
      <c r="AY434" s="255" t="s">
        <v>126</v>
      </c>
    </row>
    <row r="435" s="12" customFormat="1">
      <c r="B435" s="235"/>
      <c r="C435" s="236"/>
      <c r="D435" s="232" t="s">
        <v>139</v>
      </c>
      <c r="E435" s="237" t="s">
        <v>1</v>
      </c>
      <c r="F435" s="238" t="s">
        <v>142</v>
      </c>
      <c r="G435" s="236"/>
      <c r="H435" s="237" t="s">
        <v>1</v>
      </c>
      <c r="I435" s="239"/>
      <c r="J435" s="236"/>
      <c r="K435" s="236"/>
      <c r="L435" s="240"/>
      <c r="M435" s="241"/>
      <c r="N435" s="242"/>
      <c r="O435" s="242"/>
      <c r="P435" s="242"/>
      <c r="Q435" s="242"/>
      <c r="R435" s="242"/>
      <c r="S435" s="242"/>
      <c r="T435" s="243"/>
      <c r="AT435" s="244" t="s">
        <v>139</v>
      </c>
      <c r="AU435" s="244" t="s">
        <v>135</v>
      </c>
      <c r="AV435" s="12" t="s">
        <v>88</v>
      </c>
      <c r="AW435" s="12" t="s">
        <v>36</v>
      </c>
      <c r="AX435" s="12" t="s">
        <v>80</v>
      </c>
      <c r="AY435" s="244" t="s">
        <v>126</v>
      </c>
    </row>
    <row r="436" s="13" customFormat="1">
      <c r="B436" s="245"/>
      <c r="C436" s="246"/>
      <c r="D436" s="232" t="s">
        <v>139</v>
      </c>
      <c r="E436" s="247" t="s">
        <v>1</v>
      </c>
      <c r="F436" s="248" t="s">
        <v>184</v>
      </c>
      <c r="G436" s="246"/>
      <c r="H436" s="249">
        <v>2.3799999999999999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AT436" s="255" t="s">
        <v>139</v>
      </c>
      <c r="AU436" s="255" t="s">
        <v>135</v>
      </c>
      <c r="AV436" s="13" t="s">
        <v>135</v>
      </c>
      <c r="AW436" s="13" t="s">
        <v>36</v>
      </c>
      <c r="AX436" s="13" t="s">
        <v>80</v>
      </c>
      <c r="AY436" s="255" t="s">
        <v>126</v>
      </c>
    </row>
    <row r="437" s="12" customFormat="1">
      <c r="B437" s="235"/>
      <c r="C437" s="236"/>
      <c r="D437" s="232" t="s">
        <v>139</v>
      </c>
      <c r="E437" s="237" t="s">
        <v>1</v>
      </c>
      <c r="F437" s="238" t="s">
        <v>144</v>
      </c>
      <c r="G437" s="236"/>
      <c r="H437" s="237" t="s">
        <v>1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AT437" s="244" t="s">
        <v>139</v>
      </c>
      <c r="AU437" s="244" t="s">
        <v>135</v>
      </c>
      <c r="AV437" s="12" t="s">
        <v>88</v>
      </c>
      <c r="AW437" s="12" t="s">
        <v>36</v>
      </c>
      <c r="AX437" s="12" t="s">
        <v>80</v>
      </c>
      <c r="AY437" s="244" t="s">
        <v>126</v>
      </c>
    </row>
    <row r="438" s="13" customFormat="1">
      <c r="B438" s="245"/>
      <c r="C438" s="246"/>
      <c r="D438" s="232" t="s">
        <v>139</v>
      </c>
      <c r="E438" s="247" t="s">
        <v>1</v>
      </c>
      <c r="F438" s="248" t="s">
        <v>185</v>
      </c>
      <c r="G438" s="246"/>
      <c r="H438" s="249">
        <v>7.3799999999999999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AT438" s="255" t="s">
        <v>139</v>
      </c>
      <c r="AU438" s="255" t="s">
        <v>135</v>
      </c>
      <c r="AV438" s="13" t="s">
        <v>135</v>
      </c>
      <c r="AW438" s="13" t="s">
        <v>36</v>
      </c>
      <c r="AX438" s="13" t="s">
        <v>80</v>
      </c>
      <c r="AY438" s="255" t="s">
        <v>126</v>
      </c>
    </row>
    <row r="439" s="12" customFormat="1">
      <c r="B439" s="235"/>
      <c r="C439" s="236"/>
      <c r="D439" s="232" t="s">
        <v>139</v>
      </c>
      <c r="E439" s="237" t="s">
        <v>1</v>
      </c>
      <c r="F439" s="238" t="s">
        <v>146</v>
      </c>
      <c r="G439" s="236"/>
      <c r="H439" s="237" t="s">
        <v>1</v>
      </c>
      <c r="I439" s="239"/>
      <c r="J439" s="236"/>
      <c r="K439" s="236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139</v>
      </c>
      <c r="AU439" s="244" t="s">
        <v>135</v>
      </c>
      <c r="AV439" s="12" t="s">
        <v>88</v>
      </c>
      <c r="AW439" s="12" t="s">
        <v>36</v>
      </c>
      <c r="AX439" s="12" t="s">
        <v>80</v>
      </c>
      <c r="AY439" s="244" t="s">
        <v>126</v>
      </c>
    </row>
    <row r="440" s="13" customFormat="1">
      <c r="B440" s="245"/>
      <c r="C440" s="246"/>
      <c r="D440" s="232" t="s">
        <v>139</v>
      </c>
      <c r="E440" s="247" t="s">
        <v>1</v>
      </c>
      <c r="F440" s="248" t="s">
        <v>184</v>
      </c>
      <c r="G440" s="246"/>
      <c r="H440" s="249">
        <v>2.3799999999999999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139</v>
      </c>
      <c r="AU440" s="255" t="s">
        <v>135</v>
      </c>
      <c r="AV440" s="13" t="s">
        <v>135</v>
      </c>
      <c r="AW440" s="13" t="s">
        <v>36</v>
      </c>
      <c r="AX440" s="13" t="s">
        <v>80</v>
      </c>
      <c r="AY440" s="255" t="s">
        <v>126</v>
      </c>
    </row>
    <row r="441" s="12" customFormat="1">
      <c r="B441" s="235"/>
      <c r="C441" s="236"/>
      <c r="D441" s="232" t="s">
        <v>139</v>
      </c>
      <c r="E441" s="237" t="s">
        <v>1</v>
      </c>
      <c r="F441" s="238" t="s">
        <v>147</v>
      </c>
      <c r="G441" s="236"/>
      <c r="H441" s="237" t="s">
        <v>1</v>
      </c>
      <c r="I441" s="239"/>
      <c r="J441" s="236"/>
      <c r="K441" s="236"/>
      <c r="L441" s="240"/>
      <c r="M441" s="241"/>
      <c r="N441" s="242"/>
      <c r="O441" s="242"/>
      <c r="P441" s="242"/>
      <c r="Q441" s="242"/>
      <c r="R441" s="242"/>
      <c r="S441" s="242"/>
      <c r="T441" s="243"/>
      <c r="AT441" s="244" t="s">
        <v>139</v>
      </c>
      <c r="AU441" s="244" t="s">
        <v>135</v>
      </c>
      <c r="AV441" s="12" t="s">
        <v>88</v>
      </c>
      <c r="AW441" s="12" t="s">
        <v>36</v>
      </c>
      <c r="AX441" s="12" t="s">
        <v>80</v>
      </c>
      <c r="AY441" s="244" t="s">
        <v>126</v>
      </c>
    </row>
    <row r="442" s="13" customFormat="1">
      <c r="B442" s="245"/>
      <c r="C442" s="246"/>
      <c r="D442" s="232" t="s">
        <v>139</v>
      </c>
      <c r="E442" s="247" t="s">
        <v>1</v>
      </c>
      <c r="F442" s="248" t="s">
        <v>183</v>
      </c>
      <c r="G442" s="246"/>
      <c r="H442" s="249">
        <v>7.9800000000000004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AT442" s="255" t="s">
        <v>139</v>
      </c>
      <c r="AU442" s="255" t="s">
        <v>135</v>
      </c>
      <c r="AV442" s="13" t="s">
        <v>135</v>
      </c>
      <c r="AW442" s="13" t="s">
        <v>36</v>
      </c>
      <c r="AX442" s="13" t="s">
        <v>80</v>
      </c>
      <c r="AY442" s="255" t="s">
        <v>126</v>
      </c>
    </row>
    <row r="443" s="14" customFormat="1">
      <c r="B443" s="256"/>
      <c r="C443" s="257"/>
      <c r="D443" s="232" t="s">
        <v>139</v>
      </c>
      <c r="E443" s="258" t="s">
        <v>1</v>
      </c>
      <c r="F443" s="259" t="s">
        <v>148</v>
      </c>
      <c r="G443" s="257"/>
      <c r="H443" s="260">
        <v>28.100000000000001</v>
      </c>
      <c r="I443" s="261"/>
      <c r="J443" s="257"/>
      <c r="K443" s="257"/>
      <c r="L443" s="262"/>
      <c r="M443" s="263"/>
      <c r="N443" s="264"/>
      <c r="O443" s="264"/>
      <c r="P443" s="264"/>
      <c r="Q443" s="264"/>
      <c r="R443" s="264"/>
      <c r="S443" s="264"/>
      <c r="T443" s="265"/>
      <c r="AT443" s="266" t="s">
        <v>139</v>
      </c>
      <c r="AU443" s="266" t="s">
        <v>135</v>
      </c>
      <c r="AV443" s="14" t="s">
        <v>134</v>
      </c>
      <c r="AW443" s="14" t="s">
        <v>36</v>
      </c>
      <c r="AX443" s="14" t="s">
        <v>88</v>
      </c>
      <c r="AY443" s="266" t="s">
        <v>126</v>
      </c>
    </row>
    <row r="444" s="1" customFormat="1" ht="36" customHeight="1">
      <c r="B444" s="38"/>
      <c r="C444" s="267" t="s">
        <v>368</v>
      </c>
      <c r="D444" s="267" t="s">
        <v>156</v>
      </c>
      <c r="E444" s="268" t="s">
        <v>369</v>
      </c>
      <c r="F444" s="269" t="s">
        <v>370</v>
      </c>
      <c r="G444" s="270" t="s">
        <v>132</v>
      </c>
      <c r="H444" s="271">
        <v>3.0910000000000002</v>
      </c>
      <c r="I444" s="272"/>
      <c r="J444" s="273">
        <f>ROUND(I444*H444,2)</f>
        <v>0</v>
      </c>
      <c r="K444" s="269" t="s">
        <v>133</v>
      </c>
      <c r="L444" s="274"/>
      <c r="M444" s="275" t="s">
        <v>1</v>
      </c>
      <c r="N444" s="276" t="s">
        <v>46</v>
      </c>
      <c r="O444" s="86"/>
      <c r="P444" s="228">
        <f>O444*H444</f>
        <v>0</v>
      </c>
      <c r="Q444" s="228">
        <v>0.019199999999999998</v>
      </c>
      <c r="R444" s="228">
        <f>Q444*H444</f>
        <v>0.059347199999999996</v>
      </c>
      <c r="S444" s="228">
        <v>0</v>
      </c>
      <c r="T444" s="229">
        <f>S444*H444</f>
        <v>0</v>
      </c>
      <c r="AR444" s="230" t="s">
        <v>330</v>
      </c>
      <c r="AT444" s="230" t="s">
        <v>156</v>
      </c>
      <c r="AU444" s="230" t="s">
        <v>135</v>
      </c>
      <c r="AY444" s="17" t="s">
        <v>126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7" t="s">
        <v>135</v>
      </c>
      <c r="BK444" s="231">
        <f>ROUND(I444*H444,2)</f>
        <v>0</v>
      </c>
      <c r="BL444" s="17" t="s">
        <v>229</v>
      </c>
      <c r="BM444" s="230" t="s">
        <v>371</v>
      </c>
    </row>
    <row r="445" s="1" customFormat="1">
      <c r="B445" s="38"/>
      <c r="C445" s="39"/>
      <c r="D445" s="232" t="s">
        <v>137</v>
      </c>
      <c r="E445" s="39"/>
      <c r="F445" s="233" t="s">
        <v>370</v>
      </c>
      <c r="G445" s="39"/>
      <c r="H445" s="39"/>
      <c r="I445" s="135"/>
      <c r="J445" s="39"/>
      <c r="K445" s="39"/>
      <c r="L445" s="43"/>
      <c r="M445" s="234"/>
      <c r="N445" s="86"/>
      <c r="O445" s="86"/>
      <c r="P445" s="86"/>
      <c r="Q445" s="86"/>
      <c r="R445" s="86"/>
      <c r="S445" s="86"/>
      <c r="T445" s="87"/>
      <c r="AT445" s="17" t="s">
        <v>137</v>
      </c>
      <c r="AU445" s="17" t="s">
        <v>135</v>
      </c>
    </row>
    <row r="446" s="12" customFormat="1">
      <c r="B446" s="235"/>
      <c r="C446" s="236"/>
      <c r="D446" s="232" t="s">
        <v>139</v>
      </c>
      <c r="E446" s="237" t="s">
        <v>1</v>
      </c>
      <c r="F446" s="238" t="s">
        <v>140</v>
      </c>
      <c r="G446" s="236"/>
      <c r="H446" s="237" t="s">
        <v>1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139</v>
      </c>
      <c r="AU446" s="244" t="s">
        <v>135</v>
      </c>
      <c r="AV446" s="12" t="s">
        <v>88</v>
      </c>
      <c r="AW446" s="12" t="s">
        <v>36</v>
      </c>
      <c r="AX446" s="12" t="s">
        <v>80</v>
      </c>
      <c r="AY446" s="244" t="s">
        <v>126</v>
      </c>
    </row>
    <row r="447" s="13" customFormat="1">
      <c r="B447" s="245"/>
      <c r="C447" s="246"/>
      <c r="D447" s="232" t="s">
        <v>139</v>
      </c>
      <c r="E447" s="247" t="s">
        <v>1</v>
      </c>
      <c r="F447" s="248" t="s">
        <v>299</v>
      </c>
      <c r="G447" s="246"/>
      <c r="H447" s="249">
        <v>0.79800000000000004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AT447" s="255" t="s">
        <v>139</v>
      </c>
      <c r="AU447" s="255" t="s">
        <v>135</v>
      </c>
      <c r="AV447" s="13" t="s">
        <v>135</v>
      </c>
      <c r="AW447" s="13" t="s">
        <v>36</v>
      </c>
      <c r="AX447" s="13" t="s">
        <v>80</v>
      </c>
      <c r="AY447" s="255" t="s">
        <v>126</v>
      </c>
    </row>
    <row r="448" s="12" customFormat="1">
      <c r="B448" s="235"/>
      <c r="C448" s="236"/>
      <c r="D448" s="232" t="s">
        <v>139</v>
      </c>
      <c r="E448" s="237" t="s">
        <v>1</v>
      </c>
      <c r="F448" s="238" t="s">
        <v>142</v>
      </c>
      <c r="G448" s="236"/>
      <c r="H448" s="237" t="s">
        <v>1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AT448" s="244" t="s">
        <v>139</v>
      </c>
      <c r="AU448" s="244" t="s">
        <v>135</v>
      </c>
      <c r="AV448" s="12" t="s">
        <v>88</v>
      </c>
      <c r="AW448" s="12" t="s">
        <v>36</v>
      </c>
      <c r="AX448" s="12" t="s">
        <v>80</v>
      </c>
      <c r="AY448" s="244" t="s">
        <v>126</v>
      </c>
    </row>
    <row r="449" s="13" customFormat="1">
      <c r="B449" s="245"/>
      <c r="C449" s="246"/>
      <c r="D449" s="232" t="s">
        <v>139</v>
      </c>
      <c r="E449" s="247" t="s">
        <v>1</v>
      </c>
      <c r="F449" s="248" t="s">
        <v>300</v>
      </c>
      <c r="G449" s="246"/>
      <c r="H449" s="249">
        <v>0.23799999999999999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AT449" s="255" t="s">
        <v>139</v>
      </c>
      <c r="AU449" s="255" t="s">
        <v>135</v>
      </c>
      <c r="AV449" s="13" t="s">
        <v>135</v>
      </c>
      <c r="AW449" s="13" t="s">
        <v>36</v>
      </c>
      <c r="AX449" s="13" t="s">
        <v>80</v>
      </c>
      <c r="AY449" s="255" t="s">
        <v>126</v>
      </c>
    </row>
    <row r="450" s="12" customFormat="1">
      <c r="B450" s="235"/>
      <c r="C450" s="236"/>
      <c r="D450" s="232" t="s">
        <v>139</v>
      </c>
      <c r="E450" s="237" t="s">
        <v>1</v>
      </c>
      <c r="F450" s="238" t="s">
        <v>144</v>
      </c>
      <c r="G450" s="236"/>
      <c r="H450" s="237" t="s">
        <v>1</v>
      </c>
      <c r="I450" s="239"/>
      <c r="J450" s="236"/>
      <c r="K450" s="236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139</v>
      </c>
      <c r="AU450" s="244" t="s">
        <v>135</v>
      </c>
      <c r="AV450" s="12" t="s">
        <v>88</v>
      </c>
      <c r="AW450" s="12" t="s">
        <v>36</v>
      </c>
      <c r="AX450" s="12" t="s">
        <v>80</v>
      </c>
      <c r="AY450" s="244" t="s">
        <v>126</v>
      </c>
    </row>
    <row r="451" s="13" customFormat="1">
      <c r="B451" s="245"/>
      <c r="C451" s="246"/>
      <c r="D451" s="232" t="s">
        <v>139</v>
      </c>
      <c r="E451" s="247" t="s">
        <v>1</v>
      </c>
      <c r="F451" s="248" t="s">
        <v>301</v>
      </c>
      <c r="G451" s="246"/>
      <c r="H451" s="249">
        <v>0.73799999999999999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AT451" s="255" t="s">
        <v>139</v>
      </c>
      <c r="AU451" s="255" t="s">
        <v>135</v>
      </c>
      <c r="AV451" s="13" t="s">
        <v>135</v>
      </c>
      <c r="AW451" s="13" t="s">
        <v>36</v>
      </c>
      <c r="AX451" s="13" t="s">
        <v>80</v>
      </c>
      <c r="AY451" s="255" t="s">
        <v>126</v>
      </c>
    </row>
    <row r="452" s="12" customFormat="1">
      <c r="B452" s="235"/>
      <c r="C452" s="236"/>
      <c r="D452" s="232" t="s">
        <v>139</v>
      </c>
      <c r="E452" s="237" t="s">
        <v>1</v>
      </c>
      <c r="F452" s="238" t="s">
        <v>146</v>
      </c>
      <c r="G452" s="236"/>
      <c r="H452" s="237" t="s">
        <v>1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139</v>
      </c>
      <c r="AU452" s="244" t="s">
        <v>135</v>
      </c>
      <c r="AV452" s="12" t="s">
        <v>88</v>
      </c>
      <c r="AW452" s="12" t="s">
        <v>36</v>
      </c>
      <c r="AX452" s="12" t="s">
        <v>80</v>
      </c>
      <c r="AY452" s="244" t="s">
        <v>126</v>
      </c>
    </row>
    <row r="453" s="13" customFormat="1">
      <c r="B453" s="245"/>
      <c r="C453" s="246"/>
      <c r="D453" s="232" t="s">
        <v>139</v>
      </c>
      <c r="E453" s="247" t="s">
        <v>1</v>
      </c>
      <c r="F453" s="248" t="s">
        <v>300</v>
      </c>
      <c r="G453" s="246"/>
      <c r="H453" s="249">
        <v>0.23799999999999999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AT453" s="255" t="s">
        <v>139</v>
      </c>
      <c r="AU453" s="255" t="s">
        <v>135</v>
      </c>
      <c r="AV453" s="13" t="s">
        <v>135</v>
      </c>
      <c r="AW453" s="13" t="s">
        <v>36</v>
      </c>
      <c r="AX453" s="13" t="s">
        <v>80</v>
      </c>
      <c r="AY453" s="255" t="s">
        <v>126</v>
      </c>
    </row>
    <row r="454" s="12" customFormat="1">
      <c r="B454" s="235"/>
      <c r="C454" s="236"/>
      <c r="D454" s="232" t="s">
        <v>139</v>
      </c>
      <c r="E454" s="237" t="s">
        <v>1</v>
      </c>
      <c r="F454" s="238" t="s">
        <v>147</v>
      </c>
      <c r="G454" s="236"/>
      <c r="H454" s="237" t="s">
        <v>1</v>
      </c>
      <c r="I454" s="239"/>
      <c r="J454" s="236"/>
      <c r="K454" s="236"/>
      <c r="L454" s="240"/>
      <c r="M454" s="241"/>
      <c r="N454" s="242"/>
      <c r="O454" s="242"/>
      <c r="P454" s="242"/>
      <c r="Q454" s="242"/>
      <c r="R454" s="242"/>
      <c r="S454" s="242"/>
      <c r="T454" s="243"/>
      <c r="AT454" s="244" t="s">
        <v>139</v>
      </c>
      <c r="AU454" s="244" t="s">
        <v>135</v>
      </c>
      <c r="AV454" s="12" t="s">
        <v>88</v>
      </c>
      <c r="AW454" s="12" t="s">
        <v>36</v>
      </c>
      <c r="AX454" s="12" t="s">
        <v>80</v>
      </c>
      <c r="AY454" s="244" t="s">
        <v>126</v>
      </c>
    </row>
    <row r="455" s="13" customFormat="1">
      <c r="B455" s="245"/>
      <c r="C455" s="246"/>
      <c r="D455" s="232" t="s">
        <v>139</v>
      </c>
      <c r="E455" s="247" t="s">
        <v>1</v>
      </c>
      <c r="F455" s="248" t="s">
        <v>299</v>
      </c>
      <c r="G455" s="246"/>
      <c r="H455" s="249">
        <v>0.79800000000000004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AT455" s="255" t="s">
        <v>139</v>
      </c>
      <c r="AU455" s="255" t="s">
        <v>135</v>
      </c>
      <c r="AV455" s="13" t="s">
        <v>135</v>
      </c>
      <c r="AW455" s="13" t="s">
        <v>36</v>
      </c>
      <c r="AX455" s="13" t="s">
        <v>80</v>
      </c>
      <c r="AY455" s="255" t="s">
        <v>126</v>
      </c>
    </row>
    <row r="456" s="14" customFormat="1">
      <c r="B456" s="256"/>
      <c r="C456" s="257"/>
      <c r="D456" s="232" t="s">
        <v>139</v>
      </c>
      <c r="E456" s="258" t="s">
        <v>1</v>
      </c>
      <c r="F456" s="259" t="s">
        <v>148</v>
      </c>
      <c r="G456" s="257"/>
      <c r="H456" s="260">
        <v>2.8100000000000001</v>
      </c>
      <c r="I456" s="261"/>
      <c r="J456" s="257"/>
      <c r="K456" s="257"/>
      <c r="L456" s="262"/>
      <c r="M456" s="263"/>
      <c r="N456" s="264"/>
      <c r="O456" s="264"/>
      <c r="P456" s="264"/>
      <c r="Q456" s="264"/>
      <c r="R456" s="264"/>
      <c r="S456" s="264"/>
      <c r="T456" s="265"/>
      <c r="AT456" s="266" t="s">
        <v>139</v>
      </c>
      <c r="AU456" s="266" t="s">
        <v>135</v>
      </c>
      <c r="AV456" s="14" t="s">
        <v>134</v>
      </c>
      <c r="AW456" s="14" t="s">
        <v>36</v>
      </c>
      <c r="AX456" s="14" t="s">
        <v>88</v>
      </c>
      <c r="AY456" s="266" t="s">
        <v>126</v>
      </c>
    </row>
    <row r="457" s="13" customFormat="1">
      <c r="B457" s="245"/>
      <c r="C457" s="246"/>
      <c r="D457" s="232" t="s">
        <v>139</v>
      </c>
      <c r="E457" s="246"/>
      <c r="F457" s="248" t="s">
        <v>372</v>
      </c>
      <c r="G457" s="246"/>
      <c r="H457" s="249">
        <v>3.0910000000000002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139</v>
      </c>
      <c r="AU457" s="255" t="s">
        <v>135</v>
      </c>
      <c r="AV457" s="13" t="s">
        <v>135</v>
      </c>
      <c r="AW457" s="13" t="s">
        <v>4</v>
      </c>
      <c r="AX457" s="13" t="s">
        <v>88</v>
      </c>
      <c r="AY457" s="255" t="s">
        <v>126</v>
      </c>
    </row>
    <row r="458" s="1" customFormat="1" ht="36" customHeight="1">
      <c r="B458" s="38"/>
      <c r="C458" s="219" t="s">
        <v>373</v>
      </c>
      <c r="D458" s="219" t="s">
        <v>129</v>
      </c>
      <c r="E458" s="220" t="s">
        <v>374</v>
      </c>
      <c r="F458" s="221" t="s">
        <v>375</v>
      </c>
      <c r="G458" s="222" t="s">
        <v>132</v>
      </c>
      <c r="H458" s="223">
        <v>20.234000000000002</v>
      </c>
      <c r="I458" s="224"/>
      <c r="J458" s="225">
        <f>ROUND(I458*H458,2)</f>
        <v>0</v>
      </c>
      <c r="K458" s="221" t="s">
        <v>133</v>
      </c>
      <c r="L458" s="43"/>
      <c r="M458" s="226" t="s">
        <v>1</v>
      </c>
      <c r="N458" s="227" t="s">
        <v>46</v>
      </c>
      <c r="O458" s="86"/>
      <c r="P458" s="228">
        <f>O458*H458</f>
        <v>0</v>
      </c>
      <c r="Q458" s="228">
        <v>0.0058799999999999998</v>
      </c>
      <c r="R458" s="228">
        <f>Q458*H458</f>
        <v>0.11897592000000001</v>
      </c>
      <c r="S458" s="228">
        <v>0</v>
      </c>
      <c r="T458" s="229">
        <f>S458*H458</f>
        <v>0</v>
      </c>
      <c r="AR458" s="230" t="s">
        <v>229</v>
      </c>
      <c r="AT458" s="230" t="s">
        <v>129</v>
      </c>
      <c r="AU458" s="230" t="s">
        <v>135</v>
      </c>
      <c r="AY458" s="17" t="s">
        <v>126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135</v>
      </c>
      <c r="BK458" s="231">
        <f>ROUND(I458*H458,2)</f>
        <v>0</v>
      </c>
      <c r="BL458" s="17" t="s">
        <v>229</v>
      </c>
      <c r="BM458" s="230" t="s">
        <v>376</v>
      </c>
    </row>
    <row r="459" s="1" customFormat="1">
      <c r="B459" s="38"/>
      <c r="C459" s="39"/>
      <c r="D459" s="232" t="s">
        <v>137</v>
      </c>
      <c r="E459" s="39"/>
      <c r="F459" s="233" t="s">
        <v>377</v>
      </c>
      <c r="G459" s="39"/>
      <c r="H459" s="39"/>
      <c r="I459" s="135"/>
      <c r="J459" s="39"/>
      <c r="K459" s="39"/>
      <c r="L459" s="43"/>
      <c r="M459" s="234"/>
      <c r="N459" s="86"/>
      <c r="O459" s="86"/>
      <c r="P459" s="86"/>
      <c r="Q459" s="86"/>
      <c r="R459" s="86"/>
      <c r="S459" s="86"/>
      <c r="T459" s="87"/>
      <c r="AT459" s="17" t="s">
        <v>137</v>
      </c>
      <c r="AU459" s="17" t="s">
        <v>135</v>
      </c>
    </row>
    <row r="460" s="12" customFormat="1">
      <c r="B460" s="235"/>
      <c r="C460" s="236"/>
      <c r="D460" s="232" t="s">
        <v>139</v>
      </c>
      <c r="E460" s="237" t="s">
        <v>1</v>
      </c>
      <c r="F460" s="238" t="s">
        <v>140</v>
      </c>
      <c r="G460" s="236"/>
      <c r="H460" s="237" t="s">
        <v>1</v>
      </c>
      <c r="I460" s="239"/>
      <c r="J460" s="236"/>
      <c r="K460" s="236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139</v>
      </c>
      <c r="AU460" s="244" t="s">
        <v>135</v>
      </c>
      <c r="AV460" s="12" t="s">
        <v>88</v>
      </c>
      <c r="AW460" s="12" t="s">
        <v>36</v>
      </c>
      <c r="AX460" s="12" t="s">
        <v>80</v>
      </c>
      <c r="AY460" s="244" t="s">
        <v>126</v>
      </c>
    </row>
    <row r="461" s="13" customFormat="1">
      <c r="B461" s="245"/>
      <c r="C461" s="246"/>
      <c r="D461" s="232" t="s">
        <v>139</v>
      </c>
      <c r="E461" s="247" t="s">
        <v>1</v>
      </c>
      <c r="F461" s="248" t="s">
        <v>152</v>
      </c>
      <c r="G461" s="246"/>
      <c r="H461" s="249">
        <v>5.7460000000000004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139</v>
      </c>
      <c r="AU461" s="255" t="s">
        <v>135</v>
      </c>
      <c r="AV461" s="13" t="s">
        <v>135</v>
      </c>
      <c r="AW461" s="13" t="s">
        <v>36</v>
      </c>
      <c r="AX461" s="13" t="s">
        <v>80</v>
      </c>
      <c r="AY461" s="255" t="s">
        <v>126</v>
      </c>
    </row>
    <row r="462" s="12" customFormat="1">
      <c r="B462" s="235"/>
      <c r="C462" s="236"/>
      <c r="D462" s="232" t="s">
        <v>139</v>
      </c>
      <c r="E462" s="237" t="s">
        <v>1</v>
      </c>
      <c r="F462" s="238" t="s">
        <v>142</v>
      </c>
      <c r="G462" s="236"/>
      <c r="H462" s="237" t="s">
        <v>1</v>
      </c>
      <c r="I462" s="239"/>
      <c r="J462" s="236"/>
      <c r="K462" s="236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139</v>
      </c>
      <c r="AU462" s="244" t="s">
        <v>135</v>
      </c>
      <c r="AV462" s="12" t="s">
        <v>88</v>
      </c>
      <c r="AW462" s="12" t="s">
        <v>36</v>
      </c>
      <c r="AX462" s="12" t="s">
        <v>80</v>
      </c>
      <c r="AY462" s="244" t="s">
        <v>126</v>
      </c>
    </row>
    <row r="463" s="13" customFormat="1">
      <c r="B463" s="245"/>
      <c r="C463" s="246"/>
      <c r="D463" s="232" t="s">
        <v>139</v>
      </c>
      <c r="E463" s="247" t="s">
        <v>1</v>
      </c>
      <c r="F463" s="248" t="s">
        <v>153</v>
      </c>
      <c r="G463" s="246"/>
      <c r="H463" s="249">
        <v>1.714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AT463" s="255" t="s">
        <v>139</v>
      </c>
      <c r="AU463" s="255" t="s">
        <v>135</v>
      </c>
      <c r="AV463" s="13" t="s">
        <v>135</v>
      </c>
      <c r="AW463" s="13" t="s">
        <v>36</v>
      </c>
      <c r="AX463" s="13" t="s">
        <v>80</v>
      </c>
      <c r="AY463" s="255" t="s">
        <v>126</v>
      </c>
    </row>
    <row r="464" s="12" customFormat="1">
      <c r="B464" s="235"/>
      <c r="C464" s="236"/>
      <c r="D464" s="232" t="s">
        <v>139</v>
      </c>
      <c r="E464" s="237" t="s">
        <v>1</v>
      </c>
      <c r="F464" s="238" t="s">
        <v>144</v>
      </c>
      <c r="G464" s="236"/>
      <c r="H464" s="237" t="s">
        <v>1</v>
      </c>
      <c r="I464" s="239"/>
      <c r="J464" s="236"/>
      <c r="K464" s="236"/>
      <c r="L464" s="240"/>
      <c r="M464" s="241"/>
      <c r="N464" s="242"/>
      <c r="O464" s="242"/>
      <c r="P464" s="242"/>
      <c r="Q464" s="242"/>
      <c r="R464" s="242"/>
      <c r="S464" s="242"/>
      <c r="T464" s="243"/>
      <c r="AT464" s="244" t="s">
        <v>139</v>
      </c>
      <c r="AU464" s="244" t="s">
        <v>135</v>
      </c>
      <c r="AV464" s="12" t="s">
        <v>88</v>
      </c>
      <c r="AW464" s="12" t="s">
        <v>36</v>
      </c>
      <c r="AX464" s="12" t="s">
        <v>80</v>
      </c>
      <c r="AY464" s="244" t="s">
        <v>126</v>
      </c>
    </row>
    <row r="465" s="13" customFormat="1">
      <c r="B465" s="245"/>
      <c r="C465" s="246"/>
      <c r="D465" s="232" t="s">
        <v>139</v>
      </c>
      <c r="E465" s="247" t="s">
        <v>1</v>
      </c>
      <c r="F465" s="248" t="s">
        <v>154</v>
      </c>
      <c r="G465" s="246"/>
      <c r="H465" s="249">
        <v>5.3140000000000001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AT465" s="255" t="s">
        <v>139</v>
      </c>
      <c r="AU465" s="255" t="s">
        <v>135</v>
      </c>
      <c r="AV465" s="13" t="s">
        <v>135</v>
      </c>
      <c r="AW465" s="13" t="s">
        <v>36</v>
      </c>
      <c r="AX465" s="13" t="s">
        <v>80</v>
      </c>
      <c r="AY465" s="255" t="s">
        <v>126</v>
      </c>
    </row>
    <row r="466" s="12" customFormat="1">
      <c r="B466" s="235"/>
      <c r="C466" s="236"/>
      <c r="D466" s="232" t="s">
        <v>139</v>
      </c>
      <c r="E466" s="237" t="s">
        <v>1</v>
      </c>
      <c r="F466" s="238" t="s">
        <v>146</v>
      </c>
      <c r="G466" s="236"/>
      <c r="H466" s="237" t="s">
        <v>1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AT466" s="244" t="s">
        <v>139</v>
      </c>
      <c r="AU466" s="244" t="s">
        <v>135</v>
      </c>
      <c r="AV466" s="12" t="s">
        <v>88</v>
      </c>
      <c r="AW466" s="12" t="s">
        <v>36</v>
      </c>
      <c r="AX466" s="12" t="s">
        <v>80</v>
      </c>
      <c r="AY466" s="244" t="s">
        <v>126</v>
      </c>
    </row>
    <row r="467" s="13" customFormat="1">
      <c r="B467" s="245"/>
      <c r="C467" s="246"/>
      <c r="D467" s="232" t="s">
        <v>139</v>
      </c>
      <c r="E467" s="247" t="s">
        <v>1</v>
      </c>
      <c r="F467" s="248" t="s">
        <v>153</v>
      </c>
      <c r="G467" s="246"/>
      <c r="H467" s="249">
        <v>1.714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139</v>
      </c>
      <c r="AU467" s="255" t="s">
        <v>135</v>
      </c>
      <c r="AV467" s="13" t="s">
        <v>135</v>
      </c>
      <c r="AW467" s="13" t="s">
        <v>36</v>
      </c>
      <c r="AX467" s="13" t="s">
        <v>80</v>
      </c>
      <c r="AY467" s="255" t="s">
        <v>126</v>
      </c>
    </row>
    <row r="468" s="12" customFormat="1">
      <c r="B468" s="235"/>
      <c r="C468" s="236"/>
      <c r="D468" s="232" t="s">
        <v>139</v>
      </c>
      <c r="E468" s="237" t="s">
        <v>1</v>
      </c>
      <c r="F468" s="238" t="s">
        <v>147</v>
      </c>
      <c r="G468" s="236"/>
      <c r="H468" s="237" t="s">
        <v>1</v>
      </c>
      <c r="I468" s="239"/>
      <c r="J468" s="236"/>
      <c r="K468" s="236"/>
      <c r="L468" s="240"/>
      <c r="M468" s="241"/>
      <c r="N468" s="242"/>
      <c r="O468" s="242"/>
      <c r="P468" s="242"/>
      <c r="Q468" s="242"/>
      <c r="R468" s="242"/>
      <c r="S468" s="242"/>
      <c r="T468" s="243"/>
      <c r="AT468" s="244" t="s">
        <v>139</v>
      </c>
      <c r="AU468" s="244" t="s">
        <v>135</v>
      </c>
      <c r="AV468" s="12" t="s">
        <v>88</v>
      </c>
      <c r="AW468" s="12" t="s">
        <v>36</v>
      </c>
      <c r="AX468" s="12" t="s">
        <v>80</v>
      </c>
      <c r="AY468" s="244" t="s">
        <v>126</v>
      </c>
    </row>
    <row r="469" s="13" customFormat="1">
      <c r="B469" s="245"/>
      <c r="C469" s="246"/>
      <c r="D469" s="232" t="s">
        <v>139</v>
      </c>
      <c r="E469" s="247" t="s">
        <v>1</v>
      </c>
      <c r="F469" s="248" t="s">
        <v>152</v>
      </c>
      <c r="G469" s="246"/>
      <c r="H469" s="249">
        <v>5.7460000000000004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AT469" s="255" t="s">
        <v>139</v>
      </c>
      <c r="AU469" s="255" t="s">
        <v>135</v>
      </c>
      <c r="AV469" s="13" t="s">
        <v>135</v>
      </c>
      <c r="AW469" s="13" t="s">
        <v>36</v>
      </c>
      <c r="AX469" s="13" t="s">
        <v>80</v>
      </c>
      <c r="AY469" s="255" t="s">
        <v>126</v>
      </c>
    </row>
    <row r="470" s="14" customFormat="1">
      <c r="B470" s="256"/>
      <c r="C470" s="257"/>
      <c r="D470" s="232" t="s">
        <v>139</v>
      </c>
      <c r="E470" s="258" t="s">
        <v>1</v>
      </c>
      <c r="F470" s="259" t="s">
        <v>148</v>
      </c>
      <c r="G470" s="257"/>
      <c r="H470" s="260">
        <v>20.234000000000002</v>
      </c>
      <c r="I470" s="261"/>
      <c r="J470" s="257"/>
      <c r="K470" s="257"/>
      <c r="L470" s="262"/>
      <c r="M470" s="263"/>
      <c r="N470" s="264"/>
      <c r="O470" s="264"/>
      <c r="P470" s="264"/>
      <c r="Q470" s="264"/>
      <c r="R470" s="264"/>
      <c r="S470" s="264"/>
      <c r="T470" s="265"/>
      <c r="AT470" s="266" t="s">
        <v>139</v>
      </c>
      <c r="AU470" s="266" t="s">
        <v>135</v>
      </c>
      <c r="AV470" s="14" t="s">
        <v>134</v>
      </c>
      <c r="AW470" s="14" t="s">
        <v>36</v>
      </c>
      <c r="AX470" s="14" t="s">
        <v>88</v>
      </c>
      <c r="AY470" s="266" t="s">
        <v>126</v>
      </c>
    </row>
    <row r="471" s="1" customFormat="1" ht="36" customHeight="1">
      <c r="B471" s="38"/>
      <c r="C471" s="267" t="s">
        <v>378</v>
      </c>
      <c r="D471" s="267" t="s">
        <v>156</v>
      </c>
      <c r="E471" s="268" t="s">
        <v>379</v>
      </c>
      <c r="F471" s="269" t="s">
        <v>380</v>
      </c>
      <c r="G471" s="270" t="s">
        <v>132</v>
      </c>
      <c r="H471" s="271">
        <v>22.257000000000001</v>
      </c>
      <c r="I471" s="272"/>
      <c r="J471" s="273">
        <f>ROUND(I471*H471,2)</f>
        <v>0</v>
      </c>
      <c r="K471" s="269" t="s">
        <v>133</v>
      </c>
      <c r="L471" s="274"/>
      <c r="M471" s="275" t="s">
        <v>1</v>
      </c>
      <c r="N471" s="276" t="s">
        <v>46</v>
      </c>
      <c r="O471" s="86"/>
      <c r="P471" s="228">
        <f>O471*H471</f>
        <v>0</v>
      </c>
      <c r="Q471" s="228">
        <v>0.019199999999999998</v>
      </c>
      <c r="R471" s="228">
        <f>Q471*H471</f>
        <v>0.4273344</v>
      </c>
      <c r="S471" s="228">
        <v>0</v>
      </c>
      <c r="T471" s="229">
        <f>S471*H471</f>
        <v>0</v>
      </c>
      <c r="AR471" s="230" t="s">
        <v>330</v>
      </c>
      <c r="AT471" s="230" t="s">
        <v>156</v>
      </c>
      <c r="AU471" s="230" t="s">
        <v>135</v>
      </c>
      <c r="AY471" s="17" t="s">
        <v>126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135</v>
      </c>
      <c r="BK471" s="231">
        <f>ROUND(I471*H471,2)</f>
        <v>0</v>
      </c>
      <c r="BL471" s="17" t="s">
        <v>229</v>
      </c>
      <c r="BM471" s="230" t="s">
        <v>381</v>
      </c>
    </row>
    <row r="472" s="1" customFormat="1">
      <c r="B472" s="38"/>
      <c r="C472" s="39"/>
      <c r="D472" s="232" t="s">
        <v>137</v>
      </c>
      <c r="E472" s="39"/>
      <c r="F472" s="233" t="s">
        <v>380</v>
      </c>
      <c r="G472" s="39"/>
      <c r="H472" s="39"/>
      <c r="I472" s="135"/>
      <c r="J472" s="39"/>
      <c r="K472" s="39"/>
      <c r="L472" s="43"/>
      <c r="M472" s="234"/>
      <c r="N472" s="86"/>
      <c r="O472" s="86"/>
      <c r="P472" s="86"/>
      <c r="Q472" s="86"/>
      <c r="R472" s="86"/>
      <c r="S472" s="86"/>
      <c r="T472" s="87"/>
      <c r="AT472" s="17" t="s">
        <v>137</v>
      </c>
      <c r="AU472" s="17" t="s">
        <v>135</v>
      </c>
    </row>
    <row r="473" s="13" customFormat="1">
      <c r="B473" s="245"/>
      <c r="C473" s="246"/>
      <c r="D473" s="232" t="s">
        <v>139</v>
      </c>
      <c r="E473" s="246"/>
      <c r="F473" s="248" t="s">
        <v>382</v>
      </c>
      <c r="G473" s="246"/>
      <c r="H473" s="249">
        <v>22.257000000000001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139</v>
      </c>
      <c r="AU473" s="255" t="s">
        <v>135</v>
      </c>
      <c r="AV473" s="13" t="s">
        <v>135</v>
      </c>
      <c r="AW473" s="13" t="s">
        <v>4</v>
      </c>
      <c r="AX473" s="13" t="s">
        <v>88</v>
      </c>
      <c r="AY473" s="255" t="s">
        <v>126</v>
      </c>
    </row>
    <row r="474" s="1" customFormat="1" ht="16.5" customHeight="1">
      <c r="B474" s="38"/>
      <c r="C474" s="219" t="s">
        <v>383</v>
      </c>
      <c r="D474" s="219" t="s">
        <v>129</v>
      </c>
      <c r="E474" s="220" t="s">
        <v>384</v>
      </c>
      <c r="F474" s="221" t="s">
        <v>385</v>
      </c>
      <c r="G474" s="222" t="s">
        <v>359</v>
      </c>
      <c r="H474" s="223">
        <v>202</v>
      </c>
      <c r="I474" s="224"/>
      <c r="J474" s="225">
        <f>ROUND(I474*H474,2)</f>
        <v>0</v>
      </c>
      <c r="K474" s="221" t="s">
        <v>133</v>
      </c>
      <c r="L474" s="43"/>
      <c r="M474" s="226" t="s">
        <v>1</v>
      </c>
      <c r="N474" s="227" t="s">
        <v>46</v>
      </c>
      <c r="O474" s="86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AR474" s="230" t="s">
        <v>229</v>
      </c>
      <c r="AT474" s="230" t="s">
        <v>129</v>
      </c>
      <c r="AU474" s="230" t="s">
        <v>135</v>
      </c>
      <c r="AY474" s="17" t="s">
        <v>126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7" t="s">
        <v>135</v>
      </c>
      <c r="BK474" s="231">
        <f>ROUND(I474*H474,2)</f>
        <v>0</v>
      </c>
      <c r="BL474" s="17" t="s">
        <v>229</v>
      </c>
      <c r="BM474" s="230" t="s">
        <v>386</v>
      </c>
    </row>
    <row r="475" s="1" customFormat="1">
      <c r="B475" s="38"/>
      <c r="C475" s="39"/>
      <c r="D475" s="232" t="s">
        <v>137</v>
      </c>
      <c r="E475" s="39"/>
      <c r="F475" s="233" t="s">
        <v>387</v>
      </c>
      <c r="G475" s="39"/>
      <c r="H475" s="39"/>
      <c r="I475" s="135"/>
      <c r="J475" s="39"/>
      <c r="K475" s="39"/>
      <c r="L475" s="43"/>
      <c r="M475" s="234"/>
      <c r="N475" s="86"/>
      <c r="O475" s="86"/>
      <c r="P475" s="86"/>
      <c r="Q475" s="86"/>
      <c r="R475" s="86"/>
      <c r="S475" s="86"/>
      <c r="T475" s="87"/>
      <c r="AT475" s="17" t="s">
        <v>137</v>
      </c>
      <c r="AU475" s="17" t="s">
        <v>135</v>
      </c>
    </row>
    <row r="476" s="12" customFormat="1">
      <c r="B476" s="235"/>
      <c r="C476" s="236"/>
      <c r="D476" s="232" t="s">
        <v>139</v>
      </c>
      <c r="E476" s="237" t="s">
        <v>1</v>
      </c>
      <c r="F476" s="238" t="s">
        <v>388</v>
      </c>
      <c r="G476" s="236"/>
      <c r="H476" s="237" t="s">
        <v>1</v>
      </c>
      <c r="I476" s="239"/>
      <c r="J476" s="236"/>
      <c r="K476" s="236"/>
      <c r="L476" s="240"/>
      <c r="M476" s="241"/>
      <c r="N476" s="242"/>
      <c r="O476" s="242"/>
      <c r="P476" s="242"/>
      <c r="Q476" s="242"/>
      <c r="R476" s="242"/>
      <c r="S476" s="242"/>
      <c r="T476" s="243"/>
      <c r="AT476" s="244" t="s">
        <v>139</v>
      </c>
      <c r="AU476" s="244" t="s">
        <v>135</v>
      </c>
      <c r="AV476" s="12" t="s">
        <v>88</v>
      </c>
      <c r="AW476" s="12" t="s">
        <v>36</v>
      </c>
      <c r="AX476" s="12" t="s">
        <v>80</v>
      </c>
      <c r="AY476" s="244" t="s">
        <v>126</v>
      </c>
    </row>
    <row r="477" s="12" customFormat="1">
      <c r="B477" s="235"/>
      <c r="C477" s="236"/>
      <c r="D477" s="232" t="s">
        <v>139</v>
      </c>
      <c r="E477" s="237" t="s">
        <v>1</v>
      </c>
      <c r="F477" s="238" t="s">
        <v>140</v>
      </c>
      <c r="G477" s="236"/>
      <c r="H477" s="237" t="s">
        <v>1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AT477" s="244" t="s">
        <v>139</v>
      </c>
      <c r="AU477" s="244" t="s">
        <v>135</v>
      </c>
      <c r="AV477" s="12" t="s">
        <v>88</v>
      </c>
      <c r="AW477" s="12" t="s">
        <v>36</v>
      </c>
      <c r="AX477" s="12" t="s">
        <v>80</v>
      </c>
      <c r="AY477" s="244" t="s">
        <v>126</v>
      </c>
    </row>
    <row r="478" s="13" customFormat="1">
      <c r="B478" s="245"/>
      <c r="C478" s="246"/>
      <c r="D478" s="232" t="s">
        <v>139</v>
      </c>
      <c r="E478" s="247" t="s">
        <v>1</v>
      </c>
      <c r="F478" s="248" t="s">
        <v>389</v>
      </c>
      <c r="G478" s="246"/>
      <c r="H478" s="249">
        <v>3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AT478" s="255" t="s">
        <v>139</v>
      </c>
      <c r="AU478" s="255" t="s">
        <v>135</v>
      </c>
      <c r="AV478" s="13" t="s">
        <v>135</v>
      </c>
      <c r="AW478" s="13" t="s">
        <v>36</v>
      </c>
      <c r="AX478" s="13" t="s">
        <v>80</v>
      </c>
      <c r="AY478" s="255" t="s">
        <v>126</v>
      </c>
    </row>
    <row r="479" s="12" customFormat="1">
      <c r="B479" s="235"/>
      <c r="C479" s="236"/>
      <c r="D479" s="232" t="s">
        <v>139</v>
      </c>
      <c r="E479" s="237" t="s">
        <v>1</v>
      </c>
      <c r="F479" s="238" t="s">
        <v>142</v>
      </c>
      <c r="G479" s="236"/>
      <c r="H479" s="237" t="s">
        <v>1</v>
      </c>
      <c r="I479" s="239"/>
      <c r="J479" s="236"/>
      <c r="K479" s="236"/>
      <c r="L479" s="240"/>
      <c r="M479" s="241"/>
      <c r="N479" s="242"/>
      <c r="O479" s="242"/>
      <c r="P479" s="242"/>
      <c r="Q479" s="242"/>
      <c r="R479" s="242"/>
      <c r="S479" s="242"/>
      <c r="T479" s="243"/>
      <c r="AT479" s="244" t="s">
        <v>139</v>
      </c>
      <c r="AU479" s="244" t="s">
        <v>135</v>
      </c>
      <c r="AV479" s="12" t="s">
        <v>88</v>
      </c>
      <c r="AW479" s="12" t="s">
        <v>36</v>
      </c>
      <c r="AX479" s="12" t="s">
        <v>80</v>
      </c>
      <c r="AY479" s="244" t="s">
        <v>126</v>
      </c>
    </row>
    <row r="480" s="13" customFormat="1">
      <c r="B480" s="245"/>
      <c r="C480" s="246"/>
      <c r="D480" s="232" t="s">
        <v>139</v>
      </c>
      <c r="E480" s="247" t="s">
        <v>1</v>
      </c>
      <c r="F480" s="248" t="s">
        <v>390</v>
      </c>
      <c r="G480" s="246"/>
      <c r="H480" s="249">
        <v>1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AT480" s="255" t="s">
        <v>139</v>
      </c>
      <c r="AU480" s="255" t="s">
        <v>135</v>
      </c>
      <c r="AV480" s="13" t="s">
        <v>135</v>
      </c>
      <c r="AW480" s="13" t="s">
        <v>36</v>
      </c>
      <c r="AX480" s="13" t="s">
        <v>80</v>
      </c>
      <c r="AY480" s="255" t="s">
        <v>126</v>
      </c>
    </row>
    <row r="481" s="12" customFormat="1">
      <c r="B481" s="235"/>
      <c r="C481" s="236"/>
      <c r="D481" s="232" t="s">
        <v>139</v>
      </c>
      <c r="E481" s="237" t="s">
        <v>1</v>
      </c>
      <c r="F481" s="238" t="s">
        <v>144</v>
      </c>
      <c r="G481" s="236"/>
      <c r="H481" s="237" t="s">
        <v>1</v>
      </c>
      <c r="I481" s="239"/>
      <c r="J481" s="236"/>
      <c r="K481" s="236"/>
      <c r="L481" s="240"/>
      <c r="M481" s="241"/>
      <c r="N481" s="242"/>
      <c r="O481" s="242"/>
      <c r="P481" s="242"/>
      <c r="Q481" s="242"/>
      <c r="R481" s="242"/>
      <c r="S481" s="242"/>
      <c r="T481" s="243"/>
      <c r="AT481" s="244" t="s">
        <v>139</v>
      </c>
      <c r="AU481" s="244" t="s">
        <v>135</v>
      </c>
      <c r="AV481" s="12" t="s">
        <v>88</v>
      </c>
      <c r="AW481" s="12" t="s">
        <v>36</v>
      </c>
      <c r="AX481" s="12" t="s">
        <v>80</v>
      </c>
      <c r="AY481" s="244" t="s">
        <v>126</v>
      </c>
    </row>
    <row r="482" s="13" customFormat="1">
      <c r="B482" s="245"/>
      <c r="C482" s="246"/>
      <c r="D482" s="232" t="s">
        <v>139</v>
      </c>
      <c r="E482" s="247" t="s">
        <v>1</v>
      </c>
      <c r="F482" s="248" t="s">
        <v>389</v>
      </c>
      <c r="G482" s="246"/>
      <c r="H482" s="249">
        <v>3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AT482" s="255" t="s">
        <v>139</v>
      </c>
      <c r="AU482" s="255" t="s">
        <v>135</v>
      </c>
      <c r="AV482" s="13" t="s">
        <v>135</v>
      </c>
      <c r="AW482" s="13" t="s">
        <v>36</v>
      </c>
      <c r="AX482" s="13" t="s">
        <v>80</v>
      </c>
      <c r="AY482" s="255" t="s">
        <v>126</v>
      </c>
    </row>
    <row r="483" s="12" customFormat="1">
      <c r="B483" s="235"/>
      <c r="C483" s="236"/>
      <c r="D483" s="232" t="s">
        <v>139</v>
      </c>
      <c r="E483" s="237" t="s">
        <v>1</v>
      </c>
      <c r="F483" s="238" t="s">
        <v>146</v>
      </c>
      <c r="G483" s="236"/>
      <c r="H483" s="237" t="s">
        <v>1</v>
      </c>
      <c r="I483" s="239"/>
      <c r="J483" s="236"/>
      <c r="K483" s="236"/>
      <c r="L483" s="240"/>
      <c r="M483" s="241"/>
      <c r="N483" s="242"/>
      <c r="O483" s="242"/>
      <c r="P483" s="242"/>
      <c r="Q483" s="242"/>
      <c r="R483" s="242"/>
      <c r="S483" s="242"/>
      <c r="T483" s="243"/>
      <c r="AT483" s="244" t="s">
        <v>139</v>
      </c>
      <c r="AU483" s="244" t="s">
        <v>135</v>
      </c>
      <c r="AV483" s="12" t="s">
        <v>88</v>
      </c>
      <c r="AW483" s="12" t="s">
        <v>36</v>
      </c>
      <c r="AX483" s="12" t="s">
        <v>80</v>
      </c>
      <c r="AY483" s="244" t="s">
        <v>126</v>
      </c>
    </row>
    <row r="484" s="13" customFormat="1">
      <c r="B484" s="245"/>
      <c r="C484" s="246"/>
      <c r="D484" s="232" t="s">
        <v>139</v>
      </c>
      <c r="E484" s="247" t="s">
        <v>1</v>
      </c>
      <c r="F484" s="248" t="s">
        <v>390</v>
      </c>
      <c r="G484" s="246"/>
      <c r="H484" s="249">
        <v>1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139</v>
      </c>
      <c r="AU484" s="255" t="s">
        <v>135</v>
      </c>
      <c r="AV484" s="13" t="s">
        <v>135</v>
      </c>
      <c r="AW484" s="13" t="s">
        <v>36</v>
      </c>
      <c r="AX484" s="13" t="s">
        <v>80</v>
      </c>
      <c r="AY484" s="255" t="s">
        <v>126</v>
      </c>
    </row>
    <row r="485" s="12" customFormat="1">
      <c r="B485" s="235"/>
      <c r="C485" s="236"/>
      <c r="D485" s="232" t="s">
        <v>139</v>
      </c>
      <c r="E485" s="237" t="s">
        <v>1</v>
      </c>
      <c r="F485" s="238" t="s">
        <v>147</v>
      </c>
      <c r="G485" s="236"/>
      <c r="H485" s="237" t="s">
        <v>1</v>
      </c>
      <c r="I485" s="239"/>
      <c r="J485" s="236"/>
      <c r="K485" s="236"/>
      <c r="L485" s="240"/>
      <c r="M485" s="241"/>
      <c r="N485" s="242"/>
      <c r="O485" s="242"/>
      <c r="P485" s="242"/>
      <c r="Q485" s="242"/>
      <c r="R485" s="242"/>
      <c r="S485" s="242"/>
      <c r="T485" s="243"/>
      <c r="AT485" s="244" t="s">
        <v>139</v>
      </c>
      <c r="AU485" s="244" t="s">
        <v>135</v>
      </c>
      <c r="AV485" s="12" t="s">
        <v>88</v>
      </c>
      <c r="AW485" s="12" t="s">
        <v>36</v>
      </c>
      <c r="AX485" s="12" t="s">
        <v>80</v>
      </c>
      <c r="AY485" s="244" t="s">
        <v>126</v>
      </c>
    </row>
    <row r="486" s="13" customFormat="1">
      <c r="B486" s="245"/>
      <c r="C486" s="246"/>
      <c r="D486" s="232" t="s">
        <v>139</v>
      </c>
      <c r="E486" s="247" t="s">
        <v>1</v>
      </c>
      <c r="F486" s="248" t="s">
        <v>389</v>
      </c>
      <c r="G486" s="246"/>
      <c r="H486" s="249">
        <v>3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AT486" s="255" t="s">
        <v>139</v>
      </c>
      <c r="AU486" s="255" t="s">
        <v>135</v>
      </c>
      <c r="AV486" s="13" t="s">
        <v>135</v>
      </c>
      <c r="AW486" s="13" t="s">
        <v>36</v>
      </c>
      <c r="AX486" s="13" t="s">
        <v>80</v>
      </c>
      <c r="AY486" s="255" t="s">
        <v>126</v>
      </c>
    </row>
    <row r="487" s="15" customFormat="1">
      <c r="B487" s="278"/>
      <c r="C487" s="279"/>
      <c r="D487" s="232" t="s">
        <v>139</v>
      </c>
      <c r="E487" s="280" t="s">
        <v>1</v>
      </c>
      <c r="F487" s="281" t="s">
        <v>391</v>
      </c>
      <c r="G487" s="279"/>
      <c r="H487" s="282">
        <v>11</v>
      </c>
      <c r="I487" s="283"/>
      <c r="J487" s="279"/>
      <c r="K487" s="279"/>
      <c r="L487" s="284"/>
      <c r="M487" s="285"/>
      <c r="N487" s="286"/>
      <c r="O487" s="286"/>
      <c r="P487" s="286"/>
      <c r="Q487" s="286"/>
      <c r="R487" s="286"/>
      <c r="S487" s="286"/>
      <c r="T487" s="287"/>
      <c r="AT487" s="288" t="s">
        <v>139</v>
      </c>
      <c r="AU487" s="288" t="s">
        <v>135</v>
      </c>
      <c r="AV487" s="15" t="s">
        <v>155</v>
      </c>
      <c r="AW487" s="15" t="s">
        <v>36</v>
      </c>
      <c r="AX487" s="15" t="s">
        <v>80</v>
      </c>
      <c r="AY487" s="288" t="s">
        <v>126</v>
      </c>
    </row>
    <row r="488" s="12" customFormat="1">
      <c r="B488" s="235"/>
      <c r="C488" s="236"/>
      <c r="D488" s="232" t="s">
        <v>139</v>
      </c>
      <c r="E488" s="237" t="s">
        <v>1</v>
      </c>
      <c r="F488" s="238" t="s">
        <v>392</v>
      </c>
      <c r="G488" s="236"/>
      <c r="H488" s="237" t="s">
        <v>1</v>
      </c>
      <c r="I488" s="239"/>
      <c r="J488" s="236"/>
      <c r="K488" s="236"/>
      <c r="L488" s="240"/>
      <c r="M488" s="241"/>
      <c r="N488" s="242"/>
      <c r="O488" s="242"/>
      <c r="P488" s="242"/>
      <c r="Q488" s="242"/>
      <c r="R488" s="242"/>
      <c r="S488" s="242"/>
      <c r="T488" s="243"/>
      <c r="AT488" s="244" t="s">
        <v>139</v>
      </c>
      <c r="AU488" s="244" t="s">
        <v>135</v>
      </c>
      <c r="AV488" s="12" t="s">
        <v>88</v>
      </c>
      <c r="AW488" s="12" t="s">
        <v>36</v>
      </c>
      <c r="AX488" s="12" t="s">
        <v>80</v>
      </c>
      <c r="AY488" s="244" t="s">
        <v>126</v>
      </c>
    </row>
    <row r="489" s="12" customFormat="1">
      <c r="B489" s="235"/>
      <c r="C489" s="236"/>
      <c r="D489" s="232" t="s">
        <v>139</v>
      </c>
      <c r="E489" s="237" t="s">
        <v>1</v>
      </c>
      <c r="F489" s="238" t="s">
        <v>140</v>
      </c>
      <c r="G489" s="236"/>
      <c r="H489" s="237" t="s">
        <v>1</v>
      </c>
      <c r="I489" s="239"/>
      <c r="J489" s="236"/>
      <c r="K489" s="236"/>
      <c r="L489" s="240"/>
      <c r="M489" s="241"/>
      <c r="N489" s="242"/>
      <c r="O489" s="242"/>
      <c r="P489" s="242"/>
      <c r="Q489" s="242"/>
      <c r="R489" s="242"/>
      <c r="S489" s="242"/>
      <c r="T489" s="243"/>
      <c r="AT489" s="244" t="s">
        <v>139</v>
      </c>
      <c r="AU489" s="244" t="s">
        <v>135</v>
      </c>
      <c r="AV489" s="12" t="s">
        <v>88</v>
      </c>
      <c r="AW489" s="12" t="s">
        <v>36</v>
      </c>
      <c r="AX489" s="12" t="s">
        <v>80</v>
      </c>
      <c r="AY489" s="244" t="s">
        <v>126</v>
      </c>
    </row>
    <row r="490" s="13" customFormat="1">
      <c r="B490" s="245"/>
      <c r="C490" s="246"/>
      <c r="D490" s="232" t="s">
        <v>139</v>
      </c>
      <c r="E490" s="247" t="s">
        <v>1</v>
      </c>
      <c r="F490" s="248" t="s">
        <v>393</v>
      </c>
      <c r="G490" s="246"/>
      <c r="H490" s="249">
        <v>54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AT490" s="255" t="s">
        <v>139</v>
      </c>
      <c r="AU490" s="255" t="s">
        <v>135</v>
      </c>
      <c r="AV490" s="13" t="s">
        <v>135</v>
      </c>
      <c r="AW490" s="13" t="s">
        <v>36</v>
      </c>
      <c r="AX490" s="13" t="s">
        <v>80</v>
      </c>
      <c r="AY490" s="255" t="s">
        <v>126</v>
      </c>
    </row>
    <row r="491" s="12" customFormat="1">
      <c r="B491" s="235"/>
      <c r="C491" s="236"/>
      <c r="D491" s="232" t="s">
        <v>139</v>
      </c>
      <c r="E491" s="237" t="s">
        <v>1</v>
      </c>
      <c r="F491" s="238" t="s">
        <v>142</v>
      </c>
      <c r="G491" s="236"/>
      <c r="H491" s="237" t="s">
        <v>1</v>
      </c>
      <c r="I491" s="239"/>
      <c r="J491" s="236"/>
      <c r="K491" s="236"/>
      <c r="L491" s="240"/>
      <c r="M491" s="241"/>
      <c r="N491" s="242"/>
      <c r="O491" s="242"/>
      <c r="P491" s="242"/>
      <c r="Q491" s="242"/>
      <c r="R491" s="242"/>
      <c r="S491" s="242"/>
      <c r="T491" s="243"/>
      <c r="AT491" s="244" t="s">
        <v>139</v>
      </c>
      <c r="AU491" s="244" t="s">
        <v>135</v>
      </c>
      <c r="AV491" s="12" t="s">
        <v>88</v>
      </c>
      <c r="AW491" s="12" t="s">
        <v>36</v>
      </c>
      <c r="AX491" s="12" t="s">
        <v>80</v>
      </c>
      <c r="AY491" s="244" t="s">
        <v>126</v>
      </c>
    </row>
    <row r="492" s="13" customFormat="1">
      <c r="B492" s="245"/>
      <c r="C492" s="246"/>
      <c r="D492" s="232" t="s">
        <v>139</v>
      </c>
      <c r="E492" s="247" t="s">
        <v>1</v>
      </c>
      <c r="F492" s="248" t="s">
        <v>394</v>
      </c>
      <c r="G492" s="246"/>
      <c r="H492" s="249">
        <v>16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AT492" s="255" t="s">
        <v>139</v>
      </c>
      <c r="AU492" s="255" t="s">
        <v>135</v>
      </c>
      <c r="AV492" s="13" t="s">
        <v>135</v>
      </c>
      <c r="AW492" s="13" t="s">
        <v>36</v>
      </c>
      <c r="AX492" s="13" t="s">
        <v>80</v>
      </c>
      <c r="AY492" s="255" t="s">
        <v>126</v>
      </c>
    </row>
    <row r="493" s="12" customFormat="1">
      <c r="B493" s="235"/>
      <c r="C493" s="236"/>
      <c r="D493" s="232" t="s">
        <v>139</v>
      </c>
      <c r="E493" s="237" t="s">
        <v>1</v>
      </c>
      <c r="F493" s="238" t="s">
        <v>144</v>
      </c>
      <c r="G493" s="236"/>
      <c r="H493" s="237" t="s">
        <v>1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AT493" s="244" t="s">
        <v>139</v>
      </c>
      <c r="AU493" s="244" t="s">
        <v>135</v>
      </c>
      <c r="AV493" s="12" t="s">
        <v>88</v>
      </c>
      <c r="AW493" s="12" t="s">
        <v>36</v>
      </c>
      <c r="AX493" s="12" t="s">
        <v>80</v>
      </c>
      <c r="AY493" s="244" t="s">
        <v>126</v>
      </c>
    </row>
    <row r="494" s="13" customFormat="1">
      <c r="B494" s="245"/>
      <c r="C494" s="246"/>
      <c r="D494" s="232" t="s">
        <v>139</v>
      </c>
      <c r="E494" s="247" t="s">
        <v>1</v>
      </c>
      <c r="F494" s="248" t="s">
        <v>395</v>
      </c>
      <c r="G494" s="246"/>
      <c r="H494" s="249">
        <v>51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AT494" s="255" t="s">
        <v>139</v>
      </c>
      <c r="AU494" s="255" t="s">
        <v>135</v>
      </c>
      <c r="AV494" s="13" t="s">
        <v>135</v>
      </c>
      <c r="AW494" s="13" t="s">
        <v>36</v>
      </c>
      <c r="AX494" s="13" t="s">
        <v>80</v>
      </c>
      <c r="AY494" s="255" t="s">
        <v>126</v>
      </c>
    </row>
    <row r="495" s="12" customFormat="1">
      <c r="B495" s="235"/>
      <c r="C495" s="236"/>
      <c r="D495" s="232" t="s">
        <v>139</v>
      </c>
      <c r="E495" s="237" t="s">
        <v>1</v>
      </c>
      <c r="F495" s="238" t="s">
        <v>146</v>
      </c>
      <c r="G495" s="236"/>
      <c r="H495" s="237" t="s">
        <v>1</v>
      </c>
      <c r="I495" s="239"/>
      <c r="J495" s="236"/>
      <c r="K495" s="236"/>
      <c r="L495" s="240"/>
      <c r="M495" s="241"/>
      <c r="N495" s="242"/>
      <c r="O495" s="242"/>
      <c r="P495" s="242"/>
      <c r="Q495" s="242"/>
      <c r="R495" s="242"/>
      <c r="S495" s="242"/>
      <c r="T495" s="243"/>
      <c r="AT495" s="244" t="s">
        <v>139</v>
      </c>
      <c r="AU495" s="244" t="s">
        <v>135</v>
      </c>
      <c r="AV495" s="12" t="s">
        <v>88</v>
      </c>
      <c r="AW495" s="12" t="s">
        <v>36</v>
      </c>
      <c r="AX495" s="12" t="s">
        <v>80</v>
      </c>
      <c r="AY495" s="244" t="s">
        <v>126</v>
      </c>
    </row>
    <row r="496" s="13" customFormat="1">
      <c r="B496" s="245"/>
      <c r="C496" s="246"/>
      <c r="D496" s="232" t="s">
        <v>139</v>
      </c>
      <c r="E496" s="247" t="s">
        <v>1</v>
      </c>
      <c r="F496" s="248" t="s">
        <v>394</v>
      </c>
      <c r="G496" s="246"/>
      <c r="H496" s="249">
        <v>16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AT496" s="255" t="s">
        <v>139</v>
      </c>
      <c r="AU496" s="255" t="s">
        <v>135</v>
      </c>
      <c r="AV496" s="13" t="s">
        <v>135</v>
      </c>
      <c r="AW496" s="13" t="s">
        <v>36</v>
      </c>
      <c r="AX496" s="13" t="s">
        <v>80</v>
      </c>
      <c r="AY496" s="255" t="s">
        <v>126</v>
      </c>
    </row>
    <row r="497" s="12" customFormat="1">
      <c r="B497" s="235"/>
      <c r="C497" s="236"/>
      <c r="D497" s="232" t="s">
        <v>139</v>
      </c>
      <c r="E497" s="237" t="s">
        <v>1</v>
      </c>
      <c r="F497" s="238" t="s">
        <v>147</v>
      </c>
      <c r="G497" s="236"/>
      <c r="H497" s="237" t="s">
        <v>1</v>
      </c>
      <c r="I497" s="239"/>
      <c r="J497" s="236"/>
      <c r="K497" s="236"/>
      <c r="L497" s="240"/>
      <c r="M497" s="241"/>
      <c r="N497" s="242"/>
      <c r="O497" s="242"/>
      <c r="P497" s="242"/>
      <c r="Q497" s="242"/>
      <c r="R497" s="242"/>
      <c r="S497" s="242"/>
      <c r="T497" s="243"/>
      <c r="AT497" s="244" t="s">
        <v>139</v>
      </c>
      <c r="AU497" s="244" t="s">
        <v>135</v>
      </c>
      <c r="AV497" s="12" t="s">
        <v>88</v>
      </c>
      <c r="AW497" s="12" t="s">
        <v>36</v>
      </c>
      <c r="AX497" s="12" t="s">
        <v>80</v>
      </c>
      <c r="AY497" s="244" t="s">
        <v>126</v>
      </c>
    </row>
    <row r="498" s="13" customFormat="1">
      <c r="B498" s="245"/>
      <c r="C498" s="246"/>
      <c r="D498" s="232" t="s">
        <v>139</v>
      </c>
      <c r="E498" s="247" t="s">
        <v>1</v>
      </c>
      <c r="F498" s="248" t="s">
        <v>393</v>
      </c>
      <c r="G498" s="246"/>
      <c r="H498" s="249">
        <v>54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139</v>
      </c>
      <c r="AU498" s="255" t="s">
        <v>135</v>
      </c>
      <c r="AV498" s="13" t="s">
        <v>135</v>
      </c>
      <c r="AW498" s="13" t="s">
        <v>36</v>
      </c>
      <c r="AX498" s="13" t="s">
        <v>80</v>
      </c>
      <c r="AY498" s="255" t="s">
        <v>126</v>
      </c>
    </row>
    <row r="499" s="15" customFormat="1">
      <c r="B499" s="278"/>
      <c r="C499" s="279"/>
      <c r="D499" s="232" t="s">
        <v>139</v>
      </c>
      <c r="E499" s="280" t="s">
        <v>1</v>
      </c>
      <c r="F499" s="281" t="s">
        <v>391</v>
      </c>
      <c r="G499" s="279"/>
      <c r="H499" s="282">
        <v>191</v>
      </c>
      <c r="I499" s="283"/>
      <c r="J499" s="279"/>
      <c r="K499" s="279"/>
      <c r="L499" s="284"/>
      <c r="M499" s="285"/>
      <c r="N499" s="286"/>
      <c r="O499" s="286"/>
      <c r="P499" s="286"/>
      <c r="Q499" s="286"/>
      <c r="R499" s="286"/>
      <c r="S499" s="286"/>
      <c r="T499" s="287"/>
      <c r="AT499" s="288" t="s">
        <v>139</v>
      </c>
      <c r="AU499" s="288" t="s">
        <v>135</v>
      </c>
      <c r="AV499" s="15" t="s">
        <v>155</v>
      </c>
      <c r="AW499" s="15" t="s">
        <v>36</v>
      </c>
      <c r="AX499" s="15" t="s">
        <v>80</v>
      </c>
      <c r="AY499" s="288" t="s">
        <v>126</v>
      </c>
    </row>
    <row r="500" s="14" customFormat="1">
      <c r="B500" s="256"/>
      <c r="C500" s="257"/>
      <c r="D500" s="232" t="s">
        <v>139</v>
      </c>
      <c r="E500" s="258" t="s">
        <v>1</v>
      </c>
      <c r="F500" s="259" t="s">
        <v>148</v>
      </c>
      <c r="G500" s="257"/>
      <c r="H500" s="260">
        <v>202</v>
      </c>
      <c r="I500" s="261"/>
      <c r="J500" s="257"/>
      <c r="K500" s="257"/>
      <c r="L500" s="262"/>
      <c r="M500" s="263"/>
      <c r="N500" s="264"/>
      <c r="O500" s="264"/>
      <c r="P500" s="264"/>
      <c r="Q500" s="264"/>
      <c r="R500" s="264"/>
      <c r="S500" s="264"/>
      <c r="T500" s="265"/>
      <c r="AT500" s="266" t="s">
        <v>139</v>
      </c>
      <c r="AU500" s="266" t="s">
        <v>135</v>
      </c>
      <c r="AV500" s="14" t="s">
        <v>134</v>
      </c>
      <c r="AW500" s="14" t="s">
        <v>36</v>
      </c>
      <c r="AX500" s="14" t="s">
        <v>88</v>
      </c>
      <c r="AY500" s="266" t="s">
        <v>126</v>
      </c>
    </row>
    <row r="501" s="1" customFormat="1" ht="16.5" customHeight="1">
      <c r="B501" s="38"/>
      <c r="C501" s="219" t="s">
        <v>396</v>
      </c>
      <c r="D501" s="219" t="s">
        <v>129</v>
      </c>
      <c r="E501" s="220" t="s">
        <v>397</v>
      </c>
      <c r="F501" s="221" t="s">
        <v>398</v>
      </c>
      <c r="G501" s="222" t="s">
        <v>180</v>
      </c>
      <c r="H501" s="223">
        <v>43.939999999999998</v>
      </c>
      <c r="I501" s="224"/>
      <c r="J501" s="225">
        <f>ROUND(I501*H501,2)</f>
        <v>0</v>
      </c>
      <c r="K501" s="221" t="s">
        <v>133</v>
      </c>
      <c r="L501" s="43"/>
      <c r="M501" s="226" t="s">
        <v>1</v>
      </c>
      <c r="N501" s="227" t="s">
        <v>46</v>
      </c>
      <c r="O501" s="86"/>
      <c r="P501" s="228">
        <f>O501*H501</f>
        <v>0</v>
      </c>
      <c r="Q501" s="228">
        <v>0.00017000000000000001</v>
      </c>
      <c r="R501" s="228">
        <f>Q501*H501</f>
        <v>0.0074698000000000004</v>
      </c>
      <c r="S501" s="228">
        <v>0</v>
      </c>
      <c r="T501" s="229">
        <f>S501*H501</f>
        <v>0</v>
      </c>
      <c r="AR501" s="230" t="s">
        <v>229</v>
      </c>
      <c r="AT501" s="230" t="s">
        <v>129</v>
      </c>
      <c r="AU501" s="230" t="s">
        <v>135</v>
      </c>
      <c r="AY501" s="17" t="s">
        <v>126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7" t="s">
        <v>135</v>
      </c>
      <c r="BK501" s="231">
        <f>ROUND(I501*H501,2)</f>
        <v>0</v>
      </c>
      <c r="BL501" s="17" t="s">
        <v>229</v>
      </c>
      <c r="BM501" s="230" t="s">
        <v>399</v>
      </c>
    </row>
    <row r="502" s="1" customFormat="1">
      <c r="B502" s="38"/>
      <c r="C502" s="39"/>
      <c r="D502" s="232" t="s">
        <v>137</v>
      </c>
      <c r="E502" s="39"/>
      <c r="F502" s="233" t="s">
        <v>400</v>
      </c>
      <c r="G502" s="39"/>
      <c r="H502" s="39"/>
      <c r="I502" s="135"/>
      <c r="J502" s="39"/>
      <c r="K502" s="39"/>
      <c r="L502" s="43"/>
      <c r="M502" s="234"/>
      <c r="N502" s="86"/>
      <c r="O502" s="86"/>
      <c r="P502" s="86"/>
      <c r="Q502" s="86"/>
      <c r="R502" s="86"/>
      <c r="S502" s="86"/>
      <c r="T502" s="87"/>
      <c r="AT502" s="17" t="s">
        <v>137</v>
      </c>
      <c r="AU502" s="17" t="s">
        <v>135</v>
      </c>
    </row>
    <row r="503" s="1" customFormat="1" ht="16.5" customHeight="1">
      <c r="B503" s="38"/>
      <c r="C503" s="267" t="s">
        <v>401</v>
      </c>
      <c r="D503" s="267" t="s">
        <v>156</v>
      </c>
      <c r="E503" s="268" t="s">
        <v>402</v>
      </c>
      <c r="F503" s="269" t="s">
        <v>403</v>
      </c>
      <c r="G503" s="270" t="s">
        <v>180</v>
      </c>
      <c r="H503" s="271">
        <v>43.939999999999998</v>
      </c>
      <c r="I503" s="272"/>
      <c r="J503" s="273">
        <f>ROUND(I503*H503,2)</f>
        <v>0</v>
      </c>
      <c r="K503" s="269" t="s">
        <v>133</v>
      </c>
      <c r="L503" s="274"/>
      <c r="M503" s="275" t="s">
        <v>1</v>
      </c>
      <c r="N503" s="276" t="s">
        <v>46</v>
      </c>
      <c r="O503" s="86"/>
      <c r="P503" s="228">
        <f>O503*H503</f>
        <v>0</v>
      </c>
      <c r="Q503" s="228">
        <v>0.00011</v>
      </c>
      <c r="R503" s="228">
        <f>Q503*H503</f>
        <v>0.0048333999999999998</v>
      </c>
      <c r="S503" s="228">
        <v>0</v>
      </c>
      <c r="T503" s="229">
        <f>S503*H503</f>
        <v>0</v>
      </c>
      <c r="AR503" s="230" t="s">
        <v>330</v>
      </c>
      <c r="AT503" s="230" t="s">
        <v>156</v>
      </c>
      <c r="AU503" s="230" t="s">
        <v>135</v>
      </c>
      <c r="AY503" s="17" t="s">
        <v>126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7" t="s">
        <v>135</v>
      </c>
      <c r="BK503" s="231">
        <f>ROUND(I503*H503,2)</f>
        <v>0</v>
      </c>
      <c r="BL503" s="17" t="s">
        <v>229</v>
      </c>
      <c r="BM503" s="230" t="s">
        <v>404</v>
      </c>
    </row>
    <row r="504" s="1" customFormat="1">
      <c r="B504" s="38"/>
      <c r="C504" s="39"/>
      <c r="D504" s="232" t="s">
        <v>137</v>
      </c>
      <c r="E504" s="39"/>
      <c r="F504" s="233" t="s">
        <v>403</v>
      </c>
      <c r="G504" s="39"/>
      <c r="H504" s="39"/>
      <c r="I504" s="135"/>
      <c r="J504" s="39"/>
      <c r="K504" s="39"/>
      <c r="L504" s="43"/>
      <c r="M504" s="234"/>
      <c r="N504" s="86"/>
      <c r="O504" s="86"/>
      <c r="P504" s="86"/>
      <c r="Q504" s="86"/>
      <c r="R504" s="86"/>
      <c r="S504" s="86"/>
      <c r="T504" s="87"/>
      <c r="AT504" s="17" t="s">
        <v>137</v>
      </c>
      <c r="AU504" s="17" t="s">
        <v>135</v>
      </c>
    </row>
    <row r="505" s="12" customFormat="1">
      <c r="B505" s="235"/>
      <c r="C505" s="236"/>
      <c r="D505" s="232" t="s">
        <v>139</v>
      </c>
      <c r="E505" s="237" t="s">
        <v>1</v>
      </c>
      <c r="F505" s="238" t="s">
        <v>140</v>
      </c>
      <c r="G505" s="236"/>
      <c r="H505" s="237" t="s">
        <v>1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AT505" s="244" t="s">
        <v>139</v>
      </c>
      <c r="AU505" s="244" t="s">
        <v>135</v>
      </c>
      <c r="AV505" s="12" t="s">
        <v>88</v>
      </c>
      <c r="AW505" s="12" t="s">
        <v>36</v>
      </c>
      <c r="AX505" s="12" t="s">
        <v>80</v>
      </c>
      <c r="AY505" s="244" t="s">
        <v>126</v>
      </c>
    </row>
    <row r="506" s="13" customFormat="1">
      <c r="B506" s="245"/>
      <c r="C506" s="246"/>
      <c r="D506" s="232" t="s">
        <v>139</v>
      </c>
      <c r="E506" s="247" t="s">
        <v>1</v>
      </c>
      <c r="F506" s="248" t="s">
        <v>316</v>
      </c>
      <c r="G506" s="246"/>
      <c r="H506" s="249">
        <v>12.300000000000001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AT506" s="255" t="s">
        <v>139</v>
      </c>
      <c r="AU506" s="255" t="s">
        <v>135</v>
      </c>
      <c r="AV506" s="13" t="s">
        <v>135</v>
      </c>
      <c r="AW506" s="13" t="s">
        <v>36</v>
      </c>
      <c r="AX506" s="13" t="s">
        <v>80</v>
      </c>
      <c r="AY506" s="255" t="s">
        <v>126</v>
      </c>
    </row>
    <row r="507" s="12" customFormat="1">
      <c r="B507" s="235"/>
      <c r="C507" s="236"/>
      <c r="D507" s="232" t="s">
        <v>139</v>
      </c>
      <c r="E507" s="237" t="s">
        <v>1</v>
      </c>
      <c r="F507" s="238" t="s">
        <v>142</v>
      </c>
      <c r="G507" s="236"/>
      <c r="H507" s="237" t="s">
        <v>1</v>
      </c>
      <c r="I507" s="239"/>
      <c r="J507" s="236"/>
      <c r="K507" s="236"/>
      <c r="L507" s="240"/>
      <c r="M507" s="241"/>
      <c r="N507" s="242"/>
      <c r="O507" s="242"/>
      <c r="P507" s="242"/>
      <c r="Q507" s="242"/>
      <c r="R507" s="242"/>
      <c r="S507" s="242"/>
      <c r="T507" s="243"/>
      <c r="AT507" s="244" t="s">
        <v>139</v>
      </c>
      <c r="AU507" s="244" t="s">
        <v>135</v>
      </c>
      <c r="AV507" s="12" t="s">
        <v>88</v>
      </c>
      <c r="AW507" s="12" t="s">
        <v>36</v>
      </c>
      <c r="AX507" s="12" t="s">
        <v>80</v>
      </c>
      <c r="AY507" s="244" t="s">
        <v>126</v>
      </c>
    </row>
    <row r="508" s="13" customFormat="1">
      <c r="B508" s="245"/>
      <c r="C508" s="246"/>
      <c r="D508" s="232" t="s">
        <v>139</v>
      </c>
      <c r="E508" s="247" t="s">
        <v>1</v>
      </c>
      <c r="F508" s="248" t="s">
        <v>317</v>
      </c>
      <c r="G508" s="246"/>
      <c r="H508" s="249">
        <v>3.8199999999999998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AT508" s="255" t="s">
        <v>139</v>
      </c>
      <c r="AU508" s="255" t="s">
        <v>135</v>
      </c>
      <c r="AV508" s="13" t="s">
        <v>135</v>
      </c>
      <c r="AW508" s="13" t="s">
        <v>36</v>
      </c>
      <c r="AX508" s="13" t="s">
        <v>80</v>
      </c>
      <c r="AY508" s="255" t="s">
        <v>126</v>
      </c>
    </row>
    <row r="509" s="12" customFormat="1">
      <c r="B509" s="235"/>
      <c r="C509" s="236"/>
      <c r="D509" s="232" t="s">
        <v>139</v>
      </c>
      <c r="E509" s="237" t="s">
        <v>1</v>
      </c>
      <c r="F509" s="238" t="s">
        <v>144</v>
      </c>
      <c r="G509" s="236"/>
      <c r="H509" s="237" t="s">
        <v>1</v>
      </c>
      <c r="I509" s="239"/>
      <c r="J509" s="236"/>
      <c r="K509" s="236"/>
      <c r="L509" s="240"/>
      <c r="M509" s="241"/>
      <c r="N509" s="242"/>
      <c r="O509" s="242"/>
      <c r="P509" s="242"/>
      <c r="Q509" s="242"/>
      <c r="R509" s="242"/>
      <c r="S509" s="242"/>
      <c r="T509" s="243"/>
      <c r="AT509" s="244" t="s">
        <v>139</v>
      </c>
      <c r="AU509" s="244" t="s">
        <v>135</v>
      </c>
      <c r="AV509" s="12" t="s">
        <v>88</v>
      </c>
      <c r="AW509" s="12" t="s">
        <v>36</v>
      </c>
      <c r="AX509" s="12" t="s">
        <v>80</v>
      </c>
      <c r="AY509" s="244" t="s">
        <v>126</v>
      </c>
    </row>
    <row r="510" s="13" customFormat="1">
      <c r="B510" s="245"/>
      <c r="C510" s="246"/>
      <c r="D510" s="232" t="s">
        <v>139</v>
      </c>
      <c r="E510" s="247" t="s">
        <v>1</v>
      </c>
      <c r="F510" s="248" t="s">
        <v>318</v>
      </c>
      <c r="G510" s="246"/>
      <c r="H510" s="249">
        <v>11.699999999999999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AT510" s="255" t="s">
        <v>139</v>
      </c>
      <c r="AU510" s="255" t="s">
        <v>135</v>
      </c>
      <c r="AV510" s="13" t="s">
        <v>135</v>
      </c>
      <c r="AW510" s="13" t="s">
        <v>36</v>
      </c>
      <c r="AX510" s="13" t="s">
        <v>80</v>
      </c>
      <c r="AY510" s="255" t="s">
        <v>126</v>
      </c>
    </row>
    <row r="511" s="12" customFormat="1">
      <c r="B511" s="235"/>
      <c r="C511" s="236"/>
      <c r="D511" s="232" t="s">
        <v>139</v>
      </c>
      <c r="E511" s="237" t="s">
        <v>1</v>
      </c>
      <c r="F511" s="238" t="s">
        <v>146</v>
      </c>
      <c r="G511" s="236"/>
      <c r="H511" s="237" t="s">
        <v>1</v>
      </c>
      <c r="I511" s="239"/>
      <c r="J511" s="236"/>
      <c r="K511" s="236"/>
      <c r="L511" s="240"/>
      <c r="M511" s="241"/>
      <c r="N511" s="242"/>
      <c r="O511" s="242"/>
      <c r="P511" s="242"/>
      <c r="Q511" s="242"/>
      <c r="R511" s="242"/>
      <c r="S511" s="242"/>
      <c r="T511" s="243"/>
      <c r="AT511" s="244" t="s">
        <v>139</v>
      </c>
      <c r="AU511" s="244" t="s">
        <v>135</v>
      </c>
      <c r="AV511" s="12" t="s">
        <v>88</v>
      </c>
      <c r="AW511" s="12" t="s">
        <v>36</v>
      </c>
      <c r="AX511" s="12" t="s">
        <v>80</v>
      </c>
      <c r="AY511" s="244" t="s">
        <v>126</v>
      </c>
    </row>
    <row r="512" s="13" customFormat="1">
      <c r="B512" s="245"/>
      <c r="C512" s="246"/>
      <c r="D512" s="232" t="s">
        <v>139</v>
      </c>
      <c r="E512" s="247" t="s">
        <v>1</v>
      </c>
      <c r="F512" s="248" t="s">
        <v>317</v>
      </c>
      <c r="G512" s="246"/>
      <c r="H512" s="249">
        <v>3.8199999999999998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AT512" s="255" t="s">
        <v>139</v>
      </c>
      <c r="AU512" s="255" t="s">
        <v>135</v>
      </c>
      <c r="AV512" s="13" t="s">
        <v>135</v>
      </c>
      <c r="AW512" s="13" t="s">
        <v>36</v>
      </c>
      <c r="AX512" s="13" t="s">
        <v>80</v>
      </c>
      <c r="AY512" s="255" t="s">
        <v>126</v>
      </c>
    </row>
    <row r="513" s="12" customFormat="1">
      <c r="B513" s="235"/>
      <c r="C513" s="236"/>
      <c r="D513" s="232" t="s">
        <v>139</v>
      </c>
      <c r="E513" s="237" t="s">
        <v>1</v>
      </c>
      <c r="F513" s="238" t="s">
        <v>147</v>
      </c>
      <c r="G513" s="236"/>
      <c r="H513" s="237" t="s">
        <v>1</v>
      </c>
      <c r="I513" s="239"/>
      <c r="J513" s="236"/>
      <c r="K513" s="236"/>
      <c r="L513" s="240"/>
      <c r="M513" s="241"/>
      <c r="N513" s="242"/>
      <c r="O513" s="242"/>
      <c r="P513" s="242"/>
      <c r="Q513" s="242"/>
      <c r="R513" s="242"/>
      <c r="S513" s="242"/>
      <c r="T513" s="243"/>
      <c r="AT513" s="244" t="s">
        <v>139</v>
      </c>
      <c r="AU513" s="244" t="s">
        <v>135</v>
      </c>
      <c r="AV513" s="12" t="s">
        <v>88</v>
      </c>
      <c r="AW513" s="12" t="s">
        <v>36</v>
      </c>
      <c r="AX513" s="12" t="s">
        <v>80</v>
      </c>
      <c r="AY513" s="244" t="s">
        <v>126</v>
      </c>
    </row>
    <row r="514" s="13" customFormat="1">
      <c r="B514" s="245"/>
      <c r="C514" s="246"/>
      <c r="D514" s="232" t="s">
        <v>139</v>
      </c>
      <c r="E514" s="247" t="s">
        <v>1</v>
      </c>
      <c r="F514" s="248" t="s">
        <v>316</v>
      </c>
      <c r="G514" s="246"/>
      <c r="H514" s="249">
        <v>12.300000000000001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AT514" s="255" t="s">
        <v>139</v>
      </c>
      <c r="AU514" s="255" t="s">
        <v>135</v>
      </c>
      <c r="AV514" s="13" t="s">
        <v>135</v>
      </c>
      <c r="AW514" s="13" t="s">
        <v>36</v>
      </c>
      <c r="AX514" s="13" t="s">
        <v>80</v>
      </c>
      <c r="AY514" s="255" t="s">
        <v>126</v>
      </c>
    </row>
    <row r="515" s="14" customFormat="1">
      <c r="B515" s="256"/>
      <c r="C515" s="257"/>
      <c r="D515" s="232" t="s">
        <v>139</v>
      </c>
      <c r="E515" s="258" t="s">
        <v>1</v>
      </c>
      <c r="F515" s="259" t="s">
        <v>148</v>
      </c>
      <c r="G515" s="257"/>
      <c r="H515" s="260">
        <v>43.939999999999998</v>
      </c>
      <c r="I515" s="261"/>
      <c r="J515" s="257"/>
      <c r="K515" s="257"/>
      <c r="L515" s="262"/>
      <c r="M515" s="263"/>
      <c r="N515" s="264"/>
      <c r="O515" s="264"/>
      <c r="P515" s="264"/>
      <c r="Q515" s="264"/>
      <c r="R515" s="264"/>
      <c r="S515" s="264"/>
      <c r="T515" s="265"/>
      <c r="AT515" s="266" t="s">
        <v>139</v>
      </c>
      <c r="AU515" s="266" t="s">
        <v>135</v>
      </c>
      <c r="AV515" s="14" t="s">
        <v>134</v>
      </c>
      <c r="AW515" s="14" t="s">
        <v>36</v>
      </c>
      <c r="AX515" s="14" t="s">
        <v>88</v>
      </c>
      <c r="AY515" s="266" t="s">
        <v>126</v>
      </c>
    </row>
    <row r="516" s="1" customFormat="1" ht="24" customHeight="1">
      <c r="B516" s="38"/>
      <c r="C516" s="219" t="s">
        <v>405</v>
      </c>
      <c r="D516" s="219" t="s">
        <v>129</v>
      </c>
      <c r="E516" s="220" t="s">
        <v>406</v>
      </c>
      <c r="F516" s="221" t="s">
        <v>407</v>
      </c>
      <c r="G516" s="222" t="s">
        <v>306</v>
      </c>
      <c r="H516" s="277"/>
      <c r="I516" s="224"/>
      <c r="J516" s="225">
        <f>ROUND(I516*H516,2)</f>
        <v>0</v>
      </c>
      <c r="K516" s="221" t="s">
        <v>133</v>
      </c>
      <c r="L516" s="43"/>
      <c r="M516" s="226" t="s">
        <v>1</v>
      </c>
      <c r="N516" s="227" t="s">
        <v>46</v>
      </c>
      <c r="O516" s="86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AR516" s="230" t="s">
        <v>229</v>
      </c>
      <c r="AT516" s="230" t="s">
        <v>129</v>
      </c>
      <c r="AU516" s="230" t="s">
        <v>135</v>
      </c>
      <c r="AY516" s="17" t="s">
        <v>126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7" t="s">
        <v>135</v>
      </c>
      <c r="BK516" s="231">
        <f>ROUND(I516*H516,2)</f>
        <v>0</v>
      </c>
      <c r="BL516" s="17" t="s">
        <v>229</v>
      </c>
      <c r="BM516" s="230" t="s">
        <v>408</v>
      </c>
    </row>
    <row r="517" s="1" customFormat="1">
      <c r="B517" s="38"/>
      <c r="C517" s="39"/>
      <c r="D517" s="232" t="s">
        <v>137</v>
      </c>
      <c r="E517" s="39"/>
      <c r="F517" s="233" t="s">
        <v>409</v>
      </c>
      <c r="G517" s="39"/>
      <c r="H517" s="39"/>
      <c r="I517" s="135"/>
      <c r="J517" s="39"/>
      <c r="K517" s="39"/>
      <c r="L517" s="43"/>
      <c r="M517" s="234"/>
      <c r="N517" s="86"/>
      <c r="O517" s="86"/>
      <c r="P517" s="86"/>
      <c r="Q517" s="86"/>
      <c r="R517" s="86"/>
      <c r="S517" s="86"/>
      <c r="T517" s="87"/>
      <c r="AT517" s="17" t="s">
        <v>137</v>
      </c>
      <c r="AU517" s="17" t="s">
        <v>135</v>
      </c>
    </row>
    <row r="518" s="11" customFormat="1" ht="25.92" customHeight="1">
      <c r="B518" s="203"/>
      <c r="C518" s="204"/>
      <c r="D518" s="205" t="s">
        <v>79</v>
      </c>
      <c r="E518" s="206" t="s">
        <v>410</v>
      </c>
      <c r="F518" s="206" t="s">
        <v>411</v>
      </c>
      <c r="G518" s="204"/>
      <c r="H518" s="204"/>
      <c r="I518" s="207"/>
      <c r="J518" s="208">
        <f>BK518</f>
        <v>0</v>
      </c>
      <c r="K518" s="204"/>
      <c r="L518" s="209"/>
      <c r="M518" s="210"/>
      <c r="N518" s="211"/>
      <c r="O518" s="211"/>
      <c r="P518" s="212">
        <f>P519+P522</f>
        <v>0</v>
      </c>
      <c r="Q518" s="211"/>
      <c r="R518" s="212">
        <f>R519+R522</f>
        <v>0</v>
      </c>
      <c r="S518" s="211"/>
      <c r="T518" s="213">
        <f>T519+T522</f>
        <v>0</v>
      </c>
      <c r="AR518" s="214" t="s">
        <v>166</v>
      </c>
      <c r="AT518" s="215" t="s">
        <v>79</v>
      </c>
      <c r="AU518" s="215" t="s">
        <v>80</v>
      </c>
      <c r="AY518" s="214" t="s">
        <v>126</v>
      </c>
      <c r="BK518" s="216">
        <f>BK519+BK522</f>
        <v>0</v>
      </c>
    </row>
    <row r="519" s="11" customFormat="1" ht="22.8" customHeight="1">
      <c r="B519" s="203"/>
      <c r="C519" s="204"/>
      <c r="D519" s="205" t="s">
        <v>79</v>
      </c>
      <c r="E519" s="217" t="s">
        <v>412</v>
      </c>
      <c r="F519" s="217" t="s">
        <v>413</v>
      </c>
      <c r="G519" s="204"/>
      <c r="H519" s="204"/>
      <c r="I519" s="207"/>
      <c r="J519" s="218">
        <f>BK519</f>
        <v>0</v>
      </c>
      <c r="K519" s="204"/>
      <c r="L519" s="209"/>
      <c r="M519" s="210"/>
      <c r="N519" s="211"/>
      <c r="O519" s="211"/>
      <c r="P519" s="212">
        <f>SUM(P520:P521)</f>
        <v>0</v>
      </c>
      <c r="Q519" s="211"/>
      <c r="R519" s="212">
        <f>SUM(R520:R521)</f>
        <v>0</v>
      </c>
      <c r="S519" s="211"/>
      <c r="T519" s="213">
        <f>SUM(T520:T521)</f>
        <v>0</v>
      </c>
      <c r="AR519" s="214" t="s">
        <v>166</v>
      </c>
      <c r="AT519" s="215" t="s">
        <v>79</v>
      </c>
      <c r="AU519" s="215" t="s">
        <v>88</v>
      </c>
      <c r="AY519" s="214" t="s">
        <v>126</v>
      </c>
      <c r="BK519" s="216">
        <f>SUM(BK520:BK521)</f>
        <v>0</v>
      </c>
    </row>
    <row r="520" s="1" customFormat="1" ht="16.5" customHeight="1">
      <c r="B520" s="38"/>
      <c r="C520" s="219" t="s">
        <v>414</v>
      </c>
      <c r="D520" s="219" t="s">
        <v>129</v>
      </c>
      <c r="E520" s="220" t="s">
        <v>415</v>
      </c>
      <c r="F520" s="221" t="s">
        <v>413</v>
      </c>
      <c r="G520" s="222" t="s">
        <v>306</v>
      </c>
      <c r="H520" s="277"/>
      <c r="I520" s="224"/>
      <c r="J520" s="225">
        <f>ROUND(I520*H520,2)</f>
        <v>0</v>
      </c>
      <c r="K520" s="221" t="s">
        <v>133</v>
      </c>
      <c r="L520" s="43"/>
      <c r="M520" s="226" t="s">
        <v>1</v>
      </c>
      <c r="N520" s="227" t="s">
        <v>46</v>
      </c>
      <c r="O520" s="86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AR520" s="230" t="s">
        <v>416</v>
      </c>
      <c r="AT520" s="230" t="s">
        <v>129</v>
      </c>
      <c r="AU520" s="230" t="s">
        <v>135</v>
      </c>
      <c r="AY520" s="17" t="s">
        <v>126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7" t="s">
        <v>135</v>
      </c>
      <c r="BK520" s="231">
        <f>ROUND(I520*H520,2)</f>
        <v>0</v>
      </c>
      <c r="BL520" s="17" t="s">
        <v>416</v>
      </c>
      <c r="BM520" s="230" t="s">
        <v>417</v>
      </c>
    </row>
    <row r="521" s="1" customFormat="1">
      <c r="B521" s="38"/>
      <c r="C521" s="39"/>
      <c r="D521" s="232" t="s">
        <v>137</v>
      </c>
      <c r="E521" s="39"/>
      <c r="F521" s="233" t="s">
        <v>413</v>
      </c>
      <c r="G521" s="39"/>
      <c r="H521" s="39"/>
      <c r="I521" s="135"/>
      <c r="J521" s="39"/>
      <c r="K521" s="39"/>
      <c r="L521" s="43"/>
      <c r="M521" s="234"/>
      <c r="N521" s="86"/>
      <c r="O521" s="86"/>
      <c r="P521" s="86"/>
      <c r="Q521" s="86"/>
      <c r="R521" s="86"/>
      <c r="S521" s="86"/>
      <c r="T521" s="87"/>
      <c r="AT521" s="17" t="s">
        <v>137</v>
      </c>
      <c r="AU521" s="17" t="s">
        <v>135</v>
      </c>
    </row>
    <row r="522" s="11" customFormat="1" ht="22.8" customHeight="1">
      <c r="B522" s="203"/>
      <c r="C522" s="204"/>
      <c r="D522" s="205" t="s">
        <v>79</v>
      </c>
      <c r="E522" s="217" t="s">
        <v>418</v>
      </c>
      <c r="F522" s="217" t="s">
        <v>419</v>
      </c>
      <c r="G522" s="204"/>
      <c r="H522" s="204"/>
      <c r="I522" s="207"/>
      <c r="J522" s="218">
        <f>BK522</f>
        <v>0</v>
      </c>
      <c r="K522" s="204"/>
      <c r="L522" s="209"/>
      <c r="M522" s="210"/>
      <c r="N522" s="211"/>
      <c r="O522" s="211"/>
      <c r="P522" s="212">
        <f>SUM(P523:P524)</f>
        <v>0</v>
      </c>
      <c r="Q522" s="211"/>
      <c r="R522" s="212">
        <f>SUM(R523:R524)</f>
        <v>0</v>
      </c>
      <c r="S522" s="211"/>
      <c r="T522" s="213">
        <f>SUM(T523:T524)</f>
        <v>0</v>
      </c>
      <c r="AR522" s="214" t="s">
        <v>166</v>
      </c>
      <c r="AT522" s="215" t="s">
        <v>79</v>
      </c>
      <c r="AU522" s="215" t="s">
        <v>88</v>
      </c>
      <c r="AY522" s="214" t="s">
        <v>126</v>
      </c>
      <c r="BK522" s="216">
        <f>SUM(BK523:BK524)</f>
        <v>0</v>
      </c>
    </row>
    <row r="523" s="1" customFormat="1" ht="16.5" customHeight="1">
      <c r="B523" s="38"/>
      <c r="C523" s="219" t="s">
        <v>420</v>
      </c>
      <c r="D523" s="219" t="s">
        <v>129</v>
      </c>
      <c r="E523" s="220" t="s">
        <v>421</v>
      </c>
      <c r="F523" s="221" t="s">
        <v>422</v>
      </c>
      <c r="G523" s="222" t="s">
        <v>423</v>
      </c>
      <c r="H523" s="223">
        <v>1</v>
      </c>
      <c r="I523" s="224"/>
      <c r="J523" s="225">
        <f>ROUND(I523*H523,2)</f>
        <v>0</v>
      </c>
      <c r="K523" s="221" t="s">
        <v>133</v>
      </c>
      <c r="L523" s="43"/>
      <c r="M523" s="226" t="s">
        <v>1</v>
      </c>
      <c r="N523" s="227" t="s">
        <v>46</v>
      </c>
      <c r="O523" s="86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AR523" s="230" t="s">
        <v>416</v>
      </c>
      <c r="AT523" s="230" t="s">
        <v>129</v>
      </c>
      <c r="AU523" s="230" t="s">
        <v>135</v>
      </c>
      <c r="AY523" s="17" t="s">
        <v>126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7" t="s">
        <v>135</v>
      </c>
      <c r="BK523" s="231">
        <f>ROUND(I523*H523,2)</f>
        <v>0</v>
      </c>
      <c r="BL523" s="17" t="s">
        <v>416</v>
      </c>
      <c r="BM523" s="230" t="s">
        <v>424</v>
      </c>
    </row>
    <row r="524" s="1" customFormat="1">
      <c r="B524" s="38"/>
      <c r="C524" s="39"/>
      <c r="D524" s="232" t="s">
        <v>137</v>
      </c>
      <c r="E524" s="39"/>
      <c r="F524" s="233" t="s">
        <v>422</v>
      </c>
      <c r="G524" s="39"/>
      <c r="H524" s="39"/>
      <c r="I524" s="135"/>
      <c r="J524" s="39"/>
      <c r="K524" s="39"/>
      <c r="L524" s="43"/>
      <c r="M524" s="289"/>
      <c r="N524" s="290"/>
      <c r="O524" s="290"/>
      <c r="P524" s="290"/>
      <c r="Q524" s="290"/>
      <c r="R524" s="290"/>
      <c r="S524" s="290"/>
      <c r="T524" s="291"/>
      <c r="AT524" s="17" t="s">
        <v>137</v>
      </c>
      <c r="AU524" s="17" t="s">
        <v>135</v>
      </c>
    </row>
    <row r="525" s="1" customFormat="1" ht="6.96" customHeight="1">
      <c r="B525" s="61"/>
      <c r="C525" s="62"/>
      <c r="D525" s="62"/>
      <c r="E525" s="62"/>
      <c r="F525" s="62"/>
      <c r="G525" s="62"/>
      <c r="H525" s="62"/>
      <c r="I525" s="169"/>
      <c r="J525" s="62"/>
      <c r="K525" s="62"/>
      <c r="L525" s="43"/>
    </row>
  </sheetData>
  <sheetProtection sheet="1" autoFilter="0" formatColumns="0" formatRows="0" objects="1" scenarios="1" spinCount="100000" saltValue="2ReRhVevd6q09P4RZXUVC8KgclBIlgIwQYfR9VP1L0svTe066kjA1KNC+bs4do0BHEcENDFjac53ZoSWNh7fDw==" hashValue="Edfxnj7OZ5WCIv61oNx00MbFB6xmAAmi+wsZr43FsYyPKtS+Cl5yVo94Ov+yXPsgNGYI69LivOz/FNq7tYqsgQ==" algorithmName="SHA-512" password="CC35"/>
  <autoFilter ref="C128:K52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 Koběrská</dc:creator>
  <cp:lastModifiedBy>Jana Koběrská</cp:lastModifiedBy>
  <dcterms:created xsi:type="dcterms:W3CDTF">2019-10-07T14:32:10Z</dcterms:created>
  <dcterms:modified xsi:type="dcterms:W3CDTF">2019-10-07T14:32:14Z</dcterms:modified>
</cp:coreProperties>
</file>